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gnat\Desktop\"/>
    </mc:Choice>
  </mc:AlternateContent>
  <bookViews>
    <workbookView xWindow="0" yWindow="0" windowWidth="21570" windowHeight="8070" tabRatio="585" firstSheet="14" activeTab="14"/>
  </bookViews>
  <sheets>
    <sheet name="5-3" sheetId="352" r:id="rId1"/>
    <sheet name="1-3" sheetId="348" r:id="rId2"/>
    <sheet name="2-3" sheetId="349" r:id="rId3"/>
    <sheet name="3-3" sheetId="350" r:id="rId4"/>
    <sheet name="4-3" sheetId="351" r:id="rId5"/>
    <sheet name="9-3" sheetId="353" r:id="rId6"/>
    <sheet name="10-3" sheetId="354" r:id="rId7"/>
    <sheet name="11-3" sheetId="355" r:id="rId8"/>
    <sheet name="12-3" sheetId="356" r:id="rId9"/>
    <sheet name="15-3" sheetId="357" r:id="rId10"/>
    <sheet name="16-3" sheetId="358" r:id="rId11"/>
    <sheet name="17-3" sheetId="359" r:id="rId12"/>
    <sheet name="18-3" sheetId="360" r:id="rId13"/>
    <sheet name="19-3" sheetId="361" r:id="rId14"/>
    <sheet name="22" sheetId="375" r:id="rId15"/>
  </sheets>
  <calcPr calcId="162913"/>
</workbook>
</file>

<file path=xl/calcChain.xml><?xml version="1.0" encoding="utf-8"?>
<calcChain xmlns="http://schemas.openxmlformats.org/spreadsheetml/2006/main">
  <c r="W33" i="375" l="1"/>
  <c r="V33" i="375"/>
  <c r="V6" i="375"/>
  <c r="V10" i="375"/>
  <c r="V16" i="375"/>
  <c r="V22" i="375"/>
  <c r="F33" i="375"/>
  <c r="G33" i="375"/>
  <c r="H33" i="375"/>
  <c r="I33" i="375"/>
  <c r="J33" i="375"/>
  <c r="K33" i="375"/>
  <c r="L33" i="375"/>
  <c r="M33" i="375"/>
  <c r="N33" i="375"/>
  <c r="O33" i="375"/>
  <c r="P33" i="375"/>
  <c r="Q33" i="375"/>
  <c r="R33" i="375"/>
  <c r="S33" i="375"/>
  <c r="T33" i="375"/>
  <c r="U33" i="375"/>
  <c r="F6" i="375"/>
  <c r="G6" i="375"/>
  <c r="H6" i="375"/>
  <c r="I6" i="375"/>
  <c r="J6" i="375"/>
  <c r="K6" i="375"/>
  <c r="L6" i="375"/>
  <c r="M6" i="375"/>
  <c r="N6" i="375"/>
  <c r="O6" i="375"/>
  <c r="P6" i="375"/>
  <c r="Q6" i="375"/>
  <c r="R6" i="375"/>
  <c r="S6" i="375"/>
  <c r="T6" i="375"/>
  <c r="U6" i="375"/>
  <c r="W6" i="375"/>
  <c r="F10" i="375"/>
  <c r="G10" i="375"/>
  <c r="H10" i="375"/>
  <c r="I10" i="375"/>
  <c r="J10" i="375"/>
  <c r="K10" i="375"/>
  <c r="L10" i="375"/>
  <c r="M10" i="375"/>
  <c r="N10" i="375"/>
  <c r="O10" i="375"/>
  <c r="P10" i="375"/>
  <c r="Q10" i="375"/>
  <c r="R10" i="375"/>
  <c r="S10" i="375"/>
  <c r="T10" i="375"/>
  <c r="U10" i="375"/>
  <c r="W10" i="375"/>
  <c r="F16" i="375"/>
  <c r="F17" i="375"/>
  <c r="G16" i="375"/>
  <c r="H16" i="375"/>
  <c r="H17" i="375" s="1"/>
  <c r="I16" i="375"/>
  <c r="I17" i="375"/>
  <c r="J16" i="375"/>
  <c r="K16" i="375"/>
  <c r="L16" i="375"/>
  <c r="L17" i="375"/>
  <c r="M16" i="375"/>
  <c r="N16" i="375"/>
  <c r="O16" i="375"/>
  <c r="O17" i="375"/>
  <c r="P16" i="375"/>
  <c r="Q16" i="375"/>
  <c r="R16" i="375"/>
  <c r="R17" i="375"/>
  <c r="S16" i="375"/>
  <c r="T16" i="375"/>
  <c r="T24" i="375" s="1"/>
  <c r="T26" i="375" s="1"/>
  <c r="U16" i="375"/>
  <c r="U17" i="375"/>
  <c r="W16" i="375"/>
  <c r="W24" i="375"/>
  <c r="W26" i="375" s="1"/>
  <c r="G17" i="375"/>
  <c r="J17" i="375"/>
  <c r="M17" i="375"/>
  <c r="P17" i="375"/>
  <c r="S17" i="375"/>
  <c r="T17" i="375"/>
  <c r="W17" i="375"/>
  <c r="F22" i="375"/>
  <c r="G22" i="375"/>
  <c r="G24" i="375" s="1"/>
  <c r="G26" i="375" s="1"/>
  <c r="H22" i="375"/>
  <c r="H24" i="375"/>
  <c r="H26" i="375"/>
  <c r="I22" i="375"/>
  <c r="I24" i="375" s="1"/>
  <c r="I26" i="375" s="1"/>
  <c r="J22" i="375"/>
  <c r="K22" i="375"/>
  <c r="L22" i="375"/>
  <c r="M22" i="375"/>
  <c r="N22" i="375"/>
  <c r="O22" i="375"/>
  <c r="P22" i="375"/>
  <c r="Q22" i="375"/>
  <c r="R22" i="375"/>
  <c r="S22" i="375"/>
  <c r="T22" i="375"/>
  <c r="U22" i="375"/>
  <c r="U24" i="375" s="1"/>
  <c r="U26" i="375" s="1"/>
  <c r="W22" i="375"/>
  <c r="F24" i="375"/>
  <c r="F26" i="375" s="1"/>
  <c r="J24" i="375"/>
  <c r="J26" i="375" s="1"/>
  <c r="L24" i="375"/>
  <c r="L26" i="375" s="1"/>
  <c r="O24" i="375"/>
  <c r="O26" i="375" s="1"/>
  <c r="P24" i="375"/>
  <c r="P26" i="375" s="1"/>
  <c r="R24" i="375"/>
  <c r="R26" i="375" s="1"/>
  <c r="S24" i="375"/>
  <c r="S26" i="375" s="1"/>
  <c r="E33" i="375"/>
  <c r="E22" i="375"/>
  <c r="X20" i="375"/>
  <c r="X19" i="375"/>
  <c r="X22" i="375" s="1"/>
  <c r="E16" i="375"/>
  <c r="E17" i="375" s="1"/>
  <c r="X14" i="375"/>
  <c r="X13" i="375"/>
  <c r="X12" i="375"/>
  <c r="X16" i="375" s="1"/>
  <c r="E10" i="375"/>
  <c r="B10" i="375" s="1"/>
  <c r="X8" i="375"/>
  <c r="E6" i="375"/>
  <c r="E6" i="361"/>
  <c r="F6" i="361"/>
  <c r="G6" i="361"/>
  <c r="H6" i="361"/>
  <c r="I6" i="361"/>
  <c r="J6" i="361"/>
  <c r="K6" i="361"/>
  <c r="L6" i="361"/>
  <c r="M6" i="361"/>
  <c r="N6" i="361"/>
  <c r="O6" i="361"/>
  <c r="P6" i="361"/>
  <c r="Q6" i="361"/>
  <c r="R6" i="361"/>
  <c r="S6" i="361"/>
  <c r="T6" i="361"/>
  <c r="U6" i="361"/>
  <c r="V6" i="361"/>
  <c r="W6" i="361"/>
  <c r="X8" i="361"/>
  <c r="E10" i="361"/>
  <c r="F10" i="361"/>
  <c r="G10" i="361"/>
  <c r="H10" i="361"/>
  <c r="I10" i="361"/>
  <c r="J10" i="361"/>
  <c r="K10" i="361"/>
  <c r="L10" i="361"/>
  <c r="M10" i="361"/>
  <c r="N10" i="361"/>
  <c r="O10" i="361"/>
  <c r="P10" i="361"/>
  <c r="Q10" i="361"/>
  <c r="R10" i="361"/>
  <c r="S10" i="361"/>
  <c r="W10" i="361"/>
  <c r="X12" i="361"/>
  <c r="X16" i="361"/>
  <c r="X13" i="361"/>
  <c r="X14" i="361"/>
  <c r="E16" i="361"/>
  <c r="F16" i="361"/>
  <c r="G16" i="361"/>
  <c r="H16" i="361"/>
  <c r="H17" i="361" s="1"/>
  <c r="I16" i="361"/>
  <c r="J16" i="361"/>
  <c r="K16" i="361"/>
  <c r="L16" i="361"/>
  <c r="M16" i="361"/>
  <c r="N16" i="361"/>
  <c r="O16" i="361"/>
  <c r="P16" i="361"/>
  <c r="Q16" i="361"/>
  <c r="R16" i="361"/>
  <c r="R24" i="361" s="1"/>
  <c r="R26" i="361" s="1"/>
  <c r="S16" i="361"/>
  <c r="W16" i="361"/>
  <c r="E17" i="361"/>
  <c r="I17" i="361"/>
  <c r="J17" i="361"/>
  <c r="K17" i="361"/>
  <c r="O17" i="361"/>
  <c r="X19" i="361"/>
  <c r="X20" i="361"/>
  <c r="E22" i="361"/>
  <c r="F22" i="361"/>
  <c r="G22" i="361"/>
  <c r="H22" i="361"/>
  <c r="I22" i="361"/>
  <c r="I24" i="361" s="1"/>
  <c r="J22" i="361"/>
  <c r="K22" i="361"/>
  <c r="K24" i="361" s="1"/>
  <c r="K26" i="361" s="1"/>
  <c r="L22" i="361"/>
  <c r="M22" i="361"/>
  <c r="N22" i="361"/>
  <c r="O22" i="361"/>
  <c r="O24" i="361" s="1"/>
  <c r="O26" i="361"/>
  <c r="P22" i="361"/>
  <c r="Q22" i="361"/>
  <c r="R22" i="361"/>
  <c r="S22" i="361"/>
  <c r="W22" i="361"/>
  <c r="X22" i="361"/>
  <c r="I26" i="361"/>
  <c r="J24" i="361"/>
  <c r="J26" i="361" s="1"/>
  <c r="T24" i="361"/>
  <c r="T26" i="361" s="1"/>
  <c r="U24" i="361"/>
  <c r="U26" i="361"/>
  <c r="V24" i="361"/>
  <c r="V26" i="361" s="1"/>
  <c r="E33" i="361"/>
  <c r="F33" i="361"/>
  <c r="G33" i="361"/>
  <c r="H33" i="361"/>
  <c r="I33" i="361"/>
  <c r="J33" i="361"/>
  <c r="K33" i="361"/>
  <c r="L33" i="361"/>
  <c r="M33" i="361"/>
  <c r="N33" i="361"/>
  <c r="O33" i="361"/>
  <c r="P33" i="361"/>
  <c r="Q33" i="361"/>
  <c r="R33" i="361"/>
  <c r="S33" i="361"/>
  <c r="T33" i="361"/>
  <c r="U33" i="361"/>
  <c r="V33" i="361"/>
  <c r="W33" i="361"/>
  <c r="E6" i="360"/>
  <c r="F6" i="360"/>
  <c r="G6" i="360"/>
  <c r="H6" i="360"/>
  <c r="I6" i="360"/>
  <c r="J6" i="360"/>
  <c r="K6" i="360"/>
  <c r="L6" i="360"/>
  <c r="M6" i="360"/>
  <c r="N6" i="360"/>
  <c r="O6" i="360"/>
  <c r="P6" i="360"/>
  <c r="Q6" i="360"/>
  <c r="R6" i="360"/>
  <c r="S6" i="360"/>
  <c r="T6" i="360"/>
  <c r="U6" i="360"/>
  <c r="V6" i="360"/>
  <c r="W6" i="360"/>
  <c r="Y8" i="360"/>
  <c r="E10" i="360"/>
  <c r="F10" i="360"/>
  <c r="G10" i="360"/>
  <c r="H10" i="360"/>
  <c r="I10" i="360"/>
  <c r="J10" i="360"/>
  <c r="K10" i="360"/>
  <c r="L10" i="360"/>
  <c r="M10" i="360"/>
  <c r="N10" i="360"/>
  <c r="O10" i="360"/>
  <c r="P10" i="360"/>
  <c r="Q10" i="360"/>
  <c r="R10" i="360"/>
  <c r="S10" i="360"/>
  <c r="T10" i="360"/>
  <c r="U10" i="360"/>
  <c r="V10" i="360"/>
  <c r="W10" i="360"/>
  <c r="Y12" i="360"/>
  <c r="Y13" i="360"/>
  <c r="Y14" i="360"/>
  <c r="Y16" i="360"/>
  <c r="E16" i="360"/>
  <c r="F16" i="360"/>
  <c r="G16" i="360"/>
  <c r="H16" i="360"/>
  <c r="H17" i="360" s="1"/>
  <c r="I16" i="360"/>
  <c r="J16" i="360"/>
  <c r="J17" i="360" s="1"/>
  <c r="K16" i="360"/>
  <c r="L16" i="360"/>
  <c r="M16" i="360"/>
  <c r="N16" i="360"/>
  <c r="N24" i="360" s="1"/>
  <c r="N26" i="360" s="1"/>
  <c r="O16" i="360"/>
  <c r="P16" i="360"/>
  <c r="P24" i="360"/>
  <c r="P26" i="360" s="1"/>
  <c r="Q16" i="360"/>
  <c r="R16" i="360"/>
  <c r="S16" i="360"/>
  <c r="S17" i="360" s="1"/>
  <c r="T16" i="360"/>
  <c r="U16" i="360"/>
  <c r="V16" i="360"/>
  <c r="V17" i="360" s="1"/>
  <c r="V24" i="360"/>
  <c r="V26" i="360" s="1"/>
  <c r="W16" i="360"/>
  <c r="W17" i="360" s="1"/>
  <c r="F17" i="360"/>
  <c r="G17" i="360"/>
  <c r="K17" i="360"/>
  <c r="L17" i="360"/>
  <c r="N17" i="360"/>
  <c r="O17" i="360"/>
  <c r="P17" i="360"/>
  <c r="R17" i="360"/>
  <c r="T17" i="360"/>
  <c r="U17" i="360"/>
  <c r="Y19" i="360"/>
  <c r="Y20" i="360"/>
  <c r="E22" i="360"/>
  <c r="F22" i="360"/>
  <c r="G22" i="360"/>
  <c r="H22" i="360"/>
  <c r="I22" i="360"/>
  <c r="J22" i="360"/>
  <c r="K22" i="360"/>
  <c r="L22" i="360"/>
  <c r="M22" i="360"/>
  <c r="N22" i="360"/>
  <c r="O22" i="360"/>
  <c r="P22" i="360"/>
  <c r="Q22" i="360"/>
  <c r="R22" i="360"/>
  <c r="S22" i="360"/>
  <c r="T22" i="360"/>
  <c r="T24" i="360" s="1"/>
  <c r="T26" i="360" s="1"/>
  <c r="U22" i="360"/>
  <c r="V22" i="360"/>
  <c r="W22" i="360"/>
  <c r="H24" i="360"/>
  <c r="H26" i="360" s="1"/>
  <c r="J24" i="360"/>
  <c r="J26" i="360" s="1"/>
  <c r="K24" i="360"/>
  <c r="K26" i="360" s="1"/>
  <c r="W24" i="360"/>
  <c r="W26" i="360" s="1"/>
  <c r="E32" i="360"/>
  <c r="F32" i="360"/>
  <c r="G32" i="360"/>
  <c r="Y32" i="360" s="1"/>
  <c r="Z32" i="360" s="1"/>
  <c r="Y4" i="360" s="1"/>
  <c r="H32" i="360"/>
  <c r="I32" i="360"/>
  <c r="J32" i="360"/>
  <c r="K32" i="360"/>
  <c r="L32" i="360"/>
  <c r="M32" i="360"/>
  <c r="N32" i="360"/>
  <c r="O32" i="360"/>
  <c r="P32" i="360"/>
  <c r="Q32" i="360"/>
  <c r="R32" i="360"/>
  <c r="S32" i="360"/>
  <c r="T32" i="360"/>
  <c r="U32" i="360"/>
  <c r="V32" i="360"/>
  <c r="W32" i="360"/>
  <c r="E6" i="359"/>
  <c r="F6" i="359"/>
  <c r="G6" i="359"/>
  <c r="H6" i="359"/>
  <c r="I6" i="359"/>
  <c r="J6" i="359"/>
  <c r="K6" i="359"/>
  <c r="B6" i="359" s="1"/>
  <c r="L6" i="359"/>
  <c r="M6" i="359"/>
  <c r="N6" i="359"/>
  <c r="O6" i="359"/>
  <c r="P6" i="359"/>
  <c r="Q6" i="359"/>
  <c r="R6" i="359"/>
  <c r="S6" i="359"/>
  <c r="U8" i="359"/>
  <c r="E10" i="359"/>
  <c r="F10" i="359"/>
  <c r="G10" i="359"/>
  <c r="H10" i="359"/>
  <c r="I10" i="359"/>
  <c r="J10" i="359"/>
  <c r="K10" i="359"/>
  <c r="L10" i="359"/>
  <c r="B10" i="359" s="1"/>
  <c r="M10" i="359"/>
  <c r="N10" i="359"/>
  <c r="O10" i="359"/>
  <c r="P10" i="359"/>
  <c r="Q10" i="359"/>
  <c r="S10" i="359"/>
  <c r="U12" i="359"/>
  <c r="U13" i="359"/>
  <c r="U14" i="359"/>
  <c r="E16" i="359"/>
  <c r="E17" i="359" s="1"/>
  <c r="F16" i="359"/>
  <c r="G16" i="359"/>
  <c r="G17" i="359"/>
  <c r="H16" i="359"/>
  <c r="I16" i="359"/>
  <c r="J16" i="359"/>
  <c r="K16" i="359"/>
  <c r="K17" i="359" s="1"/>
  <c r="L16" i="359"/>
  <c r="L24" i="359" s="1"/>
  <c r="L26" i="359" s="1"/>
  <c r="M16" i="359"/>
  <c r="M17" i="359"/>
  <c r="N16" i="359"/>
  <c r="N17" i="359"/>
  <c r="O16" i="359"/>
  <c r="O17" i="359" s="1"/>
  <c r="P16" i="359"/>
  <c r="P17" i="359" s="1"/>
  <c r="Q16" i="359"/>
  <c r="Q17" i="359" s="1"/>
  <c r="S16" i="359"/>
  <c r="U16" i="359"/>
  <c r="F17" i="359"/>
  <c r="I17" i="359"/>
  <c r="L17" i="359"/>
  <c r="U19" i="359"/>
  <c r="U22" i="359" s="1"/>
  <c r="U20" i="359"/>
  <c r="E22" i="359"/>
  <c r="F22" i="359"/>
  <c r="G22" i="359"/>
  <c r="H22" i="359"/>
  <c r="I22" i="359"/>
  <c r="I24" i="359" s="1"/>
  <c r="I26" i="359" s="1"/>
  <c r="J22" i="359"/>
  <c r="K22" i="359"/>
  <c r="L22" i="359"/>
  <c r="M22" i="359"/>
  <c r="N22" i="359"/>
  <c r="N24" i="359" s="1"/>
  <c r="N26" i="359" s="1"/>
  <c r="O22" i="359"/>
  <c r="P22" i="359"/>
  <c r="Q22" i="359"/>
  <c r="S22" i="359"/>
  <c r="E24" i="359"/>
  <c r="E26" i="359" s="1"/>
  <c r="F24" i="359"/>
  <c r="F26" i="359" s="1"/>
  <c r="K24" i="359"/>
  <c r="K26" i="359" s="1"/>
  <c r="O24" i="359"/>
  <c r="O26" i="359" s="1"/>
  <c r="Q24" i="359"/>
  <c r="Q26" i="359"/>
  <c r="R24" i="359"/>
  <c r="R26" i="359" s="1"/>
  <c r="E32" i="359"/>
  <c r="F32" i="359"/>
  <c r="G32" i="359"/>
  <c r="H32" i="359"/>
  <c r="I32" i="359"/>
  <c r="J32" i="359"/>
  <c r="K32" i="359"/>
  <c r="L32" i="359"/>
  <c r="M32" i="359"/>
  <c r="N32" i="359"/>
  <c r="O32" i="359"/>
  <c r="P32" i="359"/>
  <c r="Q32" i="359"/>
  <c r="R32" i="359"/>
  <c r="S32" i="359"/>
  <c r="E6" i="358"/>
  <c r="B6" i="358" s="1"/>
  <c r="F6" i="358"/>
  <c r="G6" i="358"/>
  <c r="H6" i="358"/>
  <c r="I6" i="358"/>
  <c r="J6" i="358"/>
  <c r="K6" i="358"/>
  <c r="L6" i="358"/>
  <c r="M6" i="358"/>
  <c r="N6" i="358"/>
  <c r="O6" i="358"/>
  <c r="P6" i="358"/>
  <c r="Q6" i="358"/>
  <c r="R6" i="358"/>
  <c r="S6" i="358"/>
  <c r="T6" i="358"/>
  <c r="V8" i="358"/>
  <c r="E10" i="358"/>
  <c r="F10" i="358"/>
  <c r="G10" i="358"/>
  <c r="H10" i="358"/>
  <c r="I10" i="358"/>
  <c r="J10" i="358"/>
  <c r="K10" i="358"/>
  <c r="L10" i="358"/>
  <c r="M10" i="358"/>
  <c r="N10" i="358"/>
  <c r="O10" i="358"/>
  <c r="P10" i="358"/>
  <c r="Q10" i="358"/>
  <c r="R10" i="358"/>
  <c r="T10" i="358"/>
  <c r="V12" i="358"/>
  <c r="V13" i="358"/>
  <c r="V16" i="358"/>
  <c r="V14" i="358"/>
  <c r="E16" i="358"/>
  <c r="F16" i="358"/>
  <c r="G16" i="358"/>
  <c r="H16" i="358"/>
  <c r="H17" i="358" s="1"/>
  <c r="I16" i="358"/>
  <c r="I17" i="358"/>
  <c r="J16" i="358"/>
  <c r="J17" i="358" s="1"/>
  <c r="K16" i="358"/>
  <c r="L16" i="358"/>
  <c r="L17" i="358"/>
  <c r="M16" i="358"/>
  <c r="N16" i="358"/>
  <c r="O16" i="358"/>
  <c r="O17" i="358" s="1"/>
  <c r="P16" i="358"/>
  <c r="Q16" i="358"/>
  <c r="Q24" i="358" s="1"/>
  <c r="R16" i="358"/>
  <c r="R17" i="358"/>
  <c r="T16" i="358"/>
  <c r="T17" i="358" s="1"/>
  <c r="E17" i="358"/>
  <c r="G17" i="358"/>
  <c r="K17" i="358"/>
  <c r="M17" i="358"/>
  <c r="N17" i="358"/>
  <c r="P17" i="358"/>
  <c r="Q17" i="358"/>
  <c r="V19" i="358"/>
  <c r="V20" i="358"/>
  <c r="E22" i="358"/>
  <c r="F22" i="358"/>
  <c r="G22" i="358"/>
  <c r="G24" i="358" s="1"/>
  <c r="G26" i="358" s="1"/>
  <c r="H22" i="358"/>
  <c r="H24" i="358"/>
  <c r="H26" i="358" s="1"/>
  <c r="I22" i="358"/>
  <c r="J22" i="358"/>
  <c r="K22" i="358"/>
  <c r="K24" i="358"/>
  <c r="K26" i="358" s="1"/>
  <c r="L22" i="358"/>
  <c r="M22" i="358"/>
  <c r="N22" i="358"/>
  <c r="N24" i="358"/>
  <c r="N26" i="358"/>
  <c r="O22" i="358"/>
  <c r="P22" i="358"/>
  <c r="Q22" i="358"/>
  <c r="Q26" i="358"/>
  <c r="R22" i="358"/>
  <c r="T22" i="358"/>
  <c r="J24" i="358"/>
  <c r="J26" i="358" s="1"/>
  <c r="M24" i="358"/>
  <c r="M26" i="358" s="1"/>
  <c r="P24" i="358"/>
  <c r="P26" i="358" s="1"/>
  <c r="S24" i="358"/>
  <c r="S26" i="358"/>
  <c r="E32" i="358"/>
  <c r="F32" i="358"/>
  <c r="G32" i="358"/>
  <c r="H32" i="358"/>
  <c r="I32" i="358"/>
  <c r="J32" i="358"/>
  <c r="K32" i="358"/>
  <c r="L32" i="358"/>
  <c r="M32" i="358"/>
  <c r="N32" i="358"/>
  <c r="O32" i="358"/>
  <c r="P32" i="358"/>
  <c r="Q32" i="358"/>
  <c r="R32" i="358"/>
  <c r="S32" i="358"/>
  <c r="T32" i="358"/>
  <c r="E6" i="357"/>
  <c r="F6" i="357"/>
  <c r="G6" i="357"/>
  <c r="H6" i="357"/>
  <c r="I6" i="357"/>
  <c r="B6" i="357" s="1"/>
  <c r="J6" i="357"/>
  <c r="K6" i="357"/>
  <c r="L6" i="357"/>
  <c r="M6" i="357"/>
  <c r="N6" i="357"/>
  <c r="O6" i="357"/>
  <c r="P6" i="357"/>
  <c r="Q6" i="357"/>
  <c r="R6" i="357"/>
  <c r="S6" i="357"/>
  <c r="T6" i="357"/>
  <c r="S8" i="357"/>
  <c r="V8" i="357"/>
  <c r="E10" i="357"/>
  <c r="F10" i="357"/>
  <c r="G10" i="357"/>
  <c r="H10" i="357"/>
  <c r="I10" i="357"/>
  <c r="J10" i="357"/>
  <c r="K10" i="357"/>
  <c r="L10" i="357"/>
  <c r="M10" i="357"/>
  <c r="N10" i="357"/>
  <c r="O10" i="357"/>
  <c r="P10" i="357"/>
  <c r="Q10" i="357"/>
  <c r="R10" i="357"/>
  <c r="V12" i="357"/>
  <c r="V13" i="357"/>
  <c r="V14" i="357"/>
  <c r="E16" i="357"/>
  <c r="F16" i="357"/>
  <c r="F17" i="357"/>
  <c r="G16" i="357"/>
  <c r="H16" i="357"/>
  <c r="I16" i="357"/>
  <c r="I17" i="357" s="1"/>
  <c r="J16" i="357"/>
  <c r="J17" i="357" s="1"/>
  <c r="K16" i="357"/>
  <c r="L16" i="357"/>
  <c r="L17" i="357" s="1"/>
  <c r="M16" i="357"/>
  <c r="M17" i="357" s="1"/>
  <c r="N16" i="357"/>
  <c r="O16" i="357"/>
  <c r="O17" i="357"/>
  <c r="P16" i="357"/>
  <c r="P17" i="357" s="1"/>
  <c r="Q16" i="357"/>
  <c r="R16" i="357"/>
  <c r="R17" i="357" s="1"/>
  <c r="E17" i="357"/>
  <c r="G17" i="357"/>
  <c r="H17" i="357"/>
  <c r="K17" i="357"/>
  <c r="N17" i="357"/>
  <c r="Q17" i="357"/>
  <c r="V19" i="357"/>
  <c r="V22" i="357"/>
  <c r="V20" i="357"/>
  <c r="E22" i="357"/>
  <c r="E24" i="357" s="1"/>
  <c r="E26" i="357"/>
  <c r="F22" i="357"/>
  <c r="G22" i="357"/>
  <c r="H22" i="357"/>
  <c r="H24" i="357" s="1"/>
  <c r="H26" i="357" s="1"/>
  <c r="I22" i="357"/>
  <c r="I24" i="357" s="1"/>
  <c r="I26" i="357" s="1"/>
  <c r="J22" i="357"/>
  <c r="J24" i="357"/>
  <c r="J26" i="357" s="1"/>
  <c r="K22" i="357"/>
  <c r="L22" i="357"/>
  <c r="M22" i="357"/>
  <c r="M24" i="357"/>
  <c r="M26" i="357"/>
  <c r="N22" i="357"/>
  <c r="N24" i="357"/>
  <c r="N26" i="357" s="1"/>
  <c r="O22" i="357"/>
  <c r="O24" i="357" s="1"/>
  <c r="O26" i="357" s="1"/>
  <c r="P22" i="357"/>
  <c r="P24" i="357"/>
  <c r="P26" i="357" s="1"/>
  <c r="Q22" i="357"/>
  <c r="R22" i="357"/>
  <c r="F24" i="357"/>
  <c r="F26" i="357" s="1"/>
  <c r="R24" i="357"/>
  <c r="R26" i="357" s="1"/>
  <c r="T24" i="357"/>
  <c r="T26" i="357" s="1"/>
  <c r="E33" i="357"/>
  <c r="F33" i="357"/>
  <c r="G33" i="357"/>
  <c r="H33" i="357"/>
  <c r="I33" i="357"/>
  <c r="J33" i="357"/>
  <c r="K33" i="357"/>
  <c r="L33" i="357"/>
  <c r="M33" i="357"/>
  <c r="N33" i="357"/>
  <c r="O33" i="357"/>
  <c r="P33" i="357"/>
  <c r="Q33" i="357"/>
  <c r="R33" i="357"/>
  <c r="S33" i="357"/>
  <c r="T33" i="357"/>
  <c r="E6" i="356"/>
  <c r="F6" i="356"/>
  <c r="G6" i="356"/>
  <c r="H6" i="356"/>
  <c r="I6" i="356"/>
  <c r="J6" i="356"/>
  <c r="K6" i="356"/>
  <c r="L6" i="356"/>
  <c r="M6" i="356"/>
  <c r="B6" i="356" s="1"/>
  <c r="N6" i="356"/>
  <c r="O6" i="356"/>
  <c r="P6" i="356"/>
  <c r="Q6" i="356"/>
  <c r="R6" i="356"/>
  <c r="S6" i="356"/>
  <c r="T6" i="356"/>
  <c r="U6" i="356"/>
  <c r="V6" i="356"/>
  <c r="W6" i="356"/>
  <c r="X6" i="356"/>
  <c r="Y6" i="356"/>
  <c r="AA8" i="356"/>
  <c r="E10" i="356"/>
  <c r="G10" i="356"/>
  <c r="H10" i="356"/>
  <c r="I10" i="356"/>
  <c r="J10" i="356"/>
  <c r="B10" i="356" s="1"/>
  <c r="K10" i="356"/>
  <c r="L10" i="356"/>
  <c r="M10" i="356"/>
  <c r="N10" i="356"/>
  <c r="O10" i="356"/>
  <c r="P10" i="356"/>
  <c r="R10" i="356"/>
  <c r="S10" i="356"/>
  <c r="Y10" i="356"/>
  <c r="AA12" i="356"/>
  <c r="AA13" i="356"/>
  <c r="AA16" i="356"/>
  <c r="AA14" i="356"/>
  <c r="E16" i="356"/>
  <c r="E17" i="356" s="1"/>
  <c r="G16" i="356"/>
  <c r="G17" i="356"/>
  <c r="H16" i="356"/>
  <c r="H17" i="356"/>
  <c r="I16" i="356"/>
  <c r="I17" i="356" s="1"/>
  <c r="J16" i="356"/>
  <c r="K16" i="356"/>
  <c r="L16" i="356"/>
  <c r="M16" i="356"/>
  <c r="M17" i="356"/>
  <c r="N16" i="356"/>
  <c r="N17" i="356"/>
  <c r="O16" i="356"/>
  <c r="P16" i="356"/>
  <c r="P17" i="356" s="1"/>
  <c r="R16" i="356"/>
  <c r="S16" i="356"/>
  <c r="S17" i="356" s="1"/>
  <c r="Y16" i="356"/>
  <c r="Y17" i="356"/>
  <c r="O17" i="356"/>
  <c r="AA19" i="356"/>
  <c r="AA20" i="356"/>
  <c r="E22" i="356"/>
  <c r="G22" i="356"/>
  <c r="H22" i="356"/>
  <c r="H24" i="356" s="1"/>
  <c r="H26" i="356"/>
  <c r="I22" i="356"/>
  <c r="I24" i="356"/>
  <c r="I26" i="356" s="1"/>
  <c r="J22" i="356"/>
  <c r="K22" i="356"/>
  <c r="L22" i="356"/>
  <c r="M22" i="356"/>
  <c r="N22" i="356"/>
  <c r="N24" i="356" s="1"/>
  <c r="N26" i="356" s="1"/>
  <c r="O22" i="356"/>
  <c r="O24" i="356"/>
  <c r="P22" i="356"/>
  <c r="R22" i="356"/>
  <c r="S22" i="356"/>
  <c r="Y22" i="356"/>
  <c r="Y24" i="356" s="1"/>
  <c r="Y26" i="356" s="1"/>
  <c r="E24" i="356"/>
  <c r="E26" i="356" s="1"/>
  <c r="F24" i="356"/>
  <c r="F26" i="356" s="1"/>
  <c r="G24" i="356"/>
  <c r="M24" i="356"/>
  <c r="M26" i="356" s="1"/>
  <c r="Q24" i="356"/>
  <c r="Q26" i="356" s="1"/>
  <c r="S24" i="356"/>
  <c r="S26" i="356" s="1"/>
  <c r="T24" i="356"/>
  <c r="T26" i="356"/>
  <c r="U24" i="356"/>
  <c r="U26" i="356" s="1"/>
  <c r="V24" i="356"/>
  <c r="V26" i="356"/>
  <c r="W24" i="356"/>
  <c r="W26" i="356"/>
  <c r="X24" i="356"/>
  <c r="X26" i="356" s="1"/>
  <c r="G26" i="356"/>
  <c r="O26" i="356"/>
  <c r="E32" i="356"/>
  <c r="F32" i="356"/>
  <c r="G32" i="356"/>
  <c r="H32" i="356"/>
  <c r="I32" i="356"/>
  <c r="J32" i="356"/>
  <c r="K32" i="356"/>
  <c r="L32" i="356"/>
  <c r="M32" i="356"/>
  <c r="N32" i="356"/>
  <c r="O32" i="356"/>
  <c r="P32" i="356"/>
  <c r="Q32" i="356"/>
  <c r="R32" i="356"/>
  <c r="S32" i="356"/>
  <c r="T32" i="356"/>
  <c r="U32" i="356"/>
  <c r="V32" i="356"/>
  <c r="W32" i="356"/>
  <c r="X32" i="356"/>
  <c r="Y32" i="356"/>
  <c r="E6" i="355"/>
  <c r="B6" i="355" s="1"/>
  <c r="F6" i="355"/>
  <c r="G6" i="355"/>
  <c r="H6" i="355"/>
  <c r="I6" i="355"/>
  <c r="J6" i="355"/>
  <c r="K6" i="355"/>
  <c r="L6" i="355"/>
  <c r="M6" i="355"/>
  <c r="N6" i="355"/>
  <c r="O6" i="355"/>
  <c r="P6" i="355"/>
  <c r="Q6" i="355"/>
  <c r="R6" i="355"/>
  <c r="S6" i="355"/>
  <c r="T6" i="355"/>
  <c r="U6" i="355"/>
  <c r="V6" i="355"/>
  <c r="W6" i="355"/>
  <c r="X8" i="355"/>
  <c r="E10" i="355"/>
  <c r="F10" i="355"/>
  <c r="G10" i="355"/>
  <c r="B10" i="355" s="1"/>
  <c r="H10" i="355"/>
  <c r="I10" i="355"/>
  <c r="J10" i="355"/>
  <c r="K10" i="355"/>
  <c r="L10" i="355"/>
  <c r="M10" i="355"/>
  <c r="N10" i="355"/>
  <c r="O10" i="355"/>
  <c r="P10" i="355"/>
  <c r="Q10" i="355"/>
  <c r="R10" i="355"/>
  <c r="S10" i="355"/>
  <c r="W10" i="355"/>
  <c r="X12" i="355"/>
  <c r="X16" i="355" s="1"/>
  <c r="X13" i="355"/>
  <c r="X14" i="355"/>
  <c r="E16" i="355"/>
  <c r="E24" i="355" s="1"/>
  <c r="E26" i="355" s="1"/>
  <c r="E17" i="355"/>
  <c r="F16" i="355"/>
  <c r="F17" i="355" s="1"/>
  <c r="G16" i="355"/>
  <c r="G24" i="355"/>
  <c r="G26" i="355" s="1"/>
  <c r="H16" i="355"/>
  <c r="H17" i="355"/>
  <c r="I16" i="355"/>
  <c r="I24" i="355" s="1"/>
  <c r="I26" i="355" s="1"/>
  <c r="J16" i="355"/>
  <c r="K16" i="355"/>
  <c r="K24" i="355" s="1"/>
  <c r="K26" i="355" s="1"/>
  <c r="L16" i="355"/>
  <c r="M16" i="355"/>
  <c r="M24" i="355" s="1"/>
  <c r="M26" i="355" s="1"/>
  <c r="N16" i="355"/>
  <c r="N17" i="355" s="1"/>
  <c r="O16" i="355"/>
  <c r="P16" i="355"/>
  <c r="Q16" i="355"/>
  <c r="Q17" i="355"/>
  <c r="R16" i="355"/>
  <c r="S16" i="355"/>
  <c r="S24" i="355"/>
  <c r="S26" i="355" s="1"/>
  <c r="W16" i="355"/>
  <c r="I17" i="355"/>
  <c r="O17" i="355"/>
  <c r="R17" i="355"/>
  <c r="X19" i="355"/>
  <c r="X20" i="355"/>
  <c r="X22" i="355"/>
  <c r="E22" i="355"/>
  <c r="F22" i="355"/>
  <c r="G22" i="355"/>
  <c r="H22" i="355"/>
  <c r="I22" i="355"/>
  <c r="J22" i="355"/>
  <c r="K22" i="355"/>
  <c r="L22" i="355"/>
  <c r="M22" i="355"/>
  <c r="N22" i="355"/>
  <c r="O22" i="355"/>
  <c r="P22" i="355"/>
  <c r="Q22" i="355"/>
  <c r="R22" i="355"/>
  <c r="R24" i="355" s="1"/>
  <c r="S22" i="355"/>
  <c r="W22" i="355"/>
  <c r="F24" i="355"/>
  <c r="N24" i="355"/>
  <c r="N26" i="355" s="1"/>
  <c r="O24" i="355"/>
  <c r="O26" i="355" s="1"/>
  <c r="R26" i="355"/>
  <c r="T24" i="355"/>
  <c r="T26" i="355"/>
  <c r="U24" i="355"/>
  <c r="U26" i="355" s="1"/>
  <c r="V24" i="355"/>
  <c r="V26" i="355" s="1"/>
  <c r="F26" i="355"/>
  <c r="E33" i="355"/>
  <c r="F33" i="355"/>
  <c r="G33" i="355"/>
  <c r="H33" i="355"/>
  <c r="I33" i="355"/>
  <c r="J33" i="355"/>
  <c r="K33" i="355"/>
  <c r="L33" i="355"/>
  <c r="M33" i="355"/>
  <c r="N33" i="355"/>
  <c r="O33" i="355"/>
  <c r="P33" i="355"/>
  <c r="Q33" i="355"/>
  <c r="R33" i="355"/>
  <c r="S33" i="355"/>
  <c r="T33" i="355"/>
  <c r="U33" i="355"/>
  <c r="V33" i="355"/>
  <c r="W33" i="355"/>
  <c r="E6" i="354"/>
  <c r="F6" i="354"/>
  <c r="G6" i="354"/>
  <c r="H6" i="354"/>
  <c r="I6" i="354"/>
  <c r="J6" i="354"/>
  <c r="K6" i="354"/>
  <c r="L6" i="354"/>
  <c r="M6" i="354"/>
  <c r="B6" i="354" s="1"/>
  <c r="N6" i="354"/>
  <c r="O6" i="354"/>
  <c r="P6" i="354"/>
  <c r="Q6" i="354"/>
  <c r="S8" i="354"/>
  <c r="E10" i="354"/>
  <c r="F10" i="354"/>
  <c r="G10" i="354"/>
  <c r="H10" i="354"/>
  <c r="I10" i="354"/>
  <c r="J10" i="354"/>
  <c r="K10" i="354"/>
  <c r="L10" i="354"/>
  <c r="M10" i="354"/>
  <c r="N10" i="354"/>
  <c r="O10" i="354"/>
  <c r="P10" i="354"/>
  <c r="Q10" i="354"/>
  <c r="S12" i="354"/>
  <c r="S16" i="354" s="1"/>
  <c r="S13" i="354"/>
  <c r="S14" i="354"/>
  <c r="E16" i="354"/>
  <c r="F16" i="354"/>
  <c r="G16" i="354"/>
  <c r="G17" i="354" s="1"/>
  <c r="H16" i="354"/>
  <c r="H24" i="354"/>
  <c r="I16" i="354"/>
  <c r="I17" i="354"/>
  <c r="J16" i="354"/>
  <c r="J24" i="354" s="1"/>
  <c r="J26" i="354" s="1"/>
  <c r="K16" i="354"/>
  <c r="L16" i="354"/>
  <c r="L24" i="354"/>
  <c r="L26" i="354" s="1"/>
  <c r="M16" i="354"/>
  <c r="N16" i="354"/>
  <c r="N24" i="354" s="1"/>
  <c r="N26" i="354" s="1"/>
  <c r="O16" i="354"/>
  <c r="P16" i="354"/>
  <c r="Q16" i="354"/>
  <c r="J17" i="354"/>
  <c r="M17" i="354"/>
  <c r="S19" i="354"/>
  <c r="S22" i="354" s="1"/>
  <c r="S20" i="354"/>
  <c r="E22" i="354"/>
  <c r="E24" i="354" s="1"/>
  <c r="F22" i="354"/>
  <c r="G22" i="354"/>
  <c r="H22" i="354"/>
  <c r="I22" i="354"/>
  <c r="I24" i="354" s="1"/>
  <c r="J22" i="354"/>
  <c r="K22" i="354"/>
  <c r="L22" i="354"/>
  <c r="M22" i="354"/>
  <c r="N22" i="354"/>
  <c r="O22" i="354"/>
  <c r="P22" i="354"/>
  <c r="Q22" i="354"/>
  <c r="Q24" i="354" s="1"/>
  <c r="Q26" i="354" s="1"/>
  <c r="M24" i="354"/>
  <c r="M26" i="354" s="1"/>
  <c r="E26" i="354"/>
  <c r="H26" i="354"/>
  <c r="E32" i="354"/>
  <c r="S32" i="354" s="1"/>
  <c r="T32" i="354" s="1"/>
  <c r="S4" i="354" s="1"/>
  <c r="F32" i="354"/>
  <c r="G32" i="354"/>
  <c r="H32" i="354"/>
  <c r="I32" i="354"/>
  <c r="J32" i="354"/>
  <c r="K32" i="354"/>
  <c r="L32" i="354"/>
  <c r="M32" i="354"/>
  <c r="N32" i="354"/>
  <c r="O32" i="354"/>
  <c r="P32" i="354"/>
  <c r="Q32" i="354"/>
  <c r="E6" i="353"/>
  <c r="F6" i="353"/>
  <c r="G6" i="353"/>
  <c r="H6" i="353"/>
  <c r="I6" i="353"/>
  <c r="J6" i="353"/>
  <c r="K6" i="353"/>
  <c r="L6" i="353"/>
  <c r="M6" i="353"/>
  <c r="B6" i="353" s="1"/>
  <c r="N6" i="353"/>
  <c r="O6" i="353"/>
  <c r="P6" i="353"/>
  <c r="Q6" i="353"/>
  <c r="R6" i="353"/>
  <c r="S6" i="353"/>
  <c r="T8" i="353"/>
  <c r="E10" i="353"/>
  <c r="F10" i="353"/>
  <c r="G10" i="353"/>
  <c r="H10" i="353"/>
  <c r="I10" i="353"/>
  <c r="B10" i="353" s="1"/>
  <c r="J10" i="353"/>
  <c r="K10" i="353"/>
  <c r="L10" i="353"/>
  <c r="M10" i="353"/>
  <c r="N10" i="353"/>
  <c r="O10" i="353"/>
  <c r="P10" i="353"/>
  <c r="Q10" i="353"/>
  <c r="R10" i="353"/>
  <c r="S10" i="353"/>
  <c r="T12" i="353"/>
  <c r="T13" i="353"/>
  <c r="T14" i="353"/>
  <c r="E16" i="353"/>
  <c r="F16" i="353"/>
  <c r="F17" i="353" s="1"/>
  <c r="G16" i="353"/>
  <c r="H16" i="353"/>
  <c r="I16" i="353"/>
  <c r="I24" i="353" s="1"/>
  <c r="I26" i="353" s="1"/>
  <c r="J16" i="353"/>
  <c r="K16" i="353"/>
  <c r="L16" i="353"/>
  <c r="L17" i="353"/>
  <c r="M16" i="353"/>
  <c r="N16" i="353"/>
  <c r="O16" i="353"/>
  <c r="O17" i="353" s="1"/>
  <c r="P16" i="353"/>
  <c r="Q16" i="353"/>
  <c r="Q24" i="353" s="1"/>
  <c r="Q26" i="353" s="1"/>
  <c r="R16" i="353"/>
  <c r="S16" i="353"/>
  <c r="S17" i="353" s="1"/>
  <c r="I17" i="353"/>
  <c r="M17" i="353"/>
  <c r="P17" i="353"/>
  <c r="R17" i="353"/>
  <c r="T19" i="353"/>
  <c r="T20" i="353"/>
  <c r="T22" i="353"/>
  <c r="E22" i="353"/>
  <c r="E24" i="353" s="1"/>
  <c r="F22" i="353"/>
  <c r="F24" i="353" s="1"/>
  <c r="F26" i="353" s="1"/>
  <c r="G22" i="353"/>
  <c r="H22" i="353"/>
  <c r="I22" i="353"/>
  <c r="J22" i="353"/>
  <c r="K22" i="353"/>
  <c r="L22" i="353"/>
  <c r="M22" i="353"/>
  <c r="M24" i="353"/>
  <c r="M26" i="353" s="1"/>
  <c r="N22" i="353"/>
  <c r="O22" i="353"/>
  <c r="P22" i="353"/>
  <c r="Q22" i="353"/>
  <c r="R22" i="353"/>
  <c r="R24" i="353" s="1"/>
  <c r="R26" i="353" s="1"/>
  <c r="S22" i="353"/>
  <c r="S24" i="353"/>
  <c r="S26" i="353" s="1"/>
  <c r="L24" i="353"/>
  <c r="L26" i="353" s="1"/>
  <c r="P24" i="353"/>
  <c r="P26" i="353" s="1"/>
  <c r="E33" i="353"/>
  <c r="F33" i="353"/>
  <c r="G33" i="353"/>
  <c r="H33" i="353"/>
  <c r="I33" i="353"/>
  <c r="J33" i="353"/>
  <c r="K33" i="353"/>
  <c r="L33" i="353"/>
  <c r="M33" i="353"/>
  <c r="N33" i="353"/>
  <c r="O33" i="353"/>
  <c r="P33" i="353"/>
  <c r="Q33" i="353"/>
  <c r="R33" i="353"/>
  <c r="S33" i="353"/>
  <c r="T33" i="353"/>
  <c r="U33" i="353" s="1"/>
  <c r="T4" i="353" s="1"/>
  <c r="E6" i="352"/>
  <c r="B6" i="352" s="1"/>
  <c r="F6" i="352"/>
  <c r="G6" i="352"/>
  <c r="H6" i="352"/>
  <c r="I6" i="352"/>
  <c r="J6" i="352"/>
  <c r="K6" i="352"/>
  <c r="L6" i="352"/>
  <c r="M6" i="352"/>
  <c r="N6" i="352"/>
  <c r="O6" i="352"/>
  <c r="P6" i="352"/>
  <c r="Q6" i="352"/>
  <c r="R6" i="352"/>
  <c r="S6" i="352"/>
  <c r="T6" i="352"/>
  <c r="U6" i="352"/>
  <c r="V6" i="352"/>
  <c r="X8" i="352"/>
  <c r="E10" i="352"/>
  <c r="F10" i="352"/>
  <c r="G10" i="352"/>
  <c r="H10" i="352"/>
  <c r="I10" i="352"/>
  <c r="J10" i="352"/>
  <c r="K10" i="352"/>
  <c r="L10" i="352"/>
  <c r="M10" i="352"/>
  <c r="N10" i="352"/>
  <c r="P10" i="352"/>
  <c r="Q10" i="352"/>
  <c r="R10" i="352"/>
  <c r="T10" i="352"/>
  <c r="X12" i="352"/>
  <c r="X13" i="352"/>
  <c r="X14" i="352"/>
  <c r="E16" i="352"/>
  <c r="F16" i="352"/>
  <c r="G16" i="352"/>
  <c r="H16" i="352"/>
  <c r="I16" i="352"/>
  <c r="I24" i="352"/>
  <c r="J16" i="352"/>
  <c r="J17" i="352"/>
  <c r="K16" i="352"/>
  <c r="L16" i="352"/>
  <c r="M16" i="352"/>
  <c r="M17" i="352"/>
  <c r="N16" i="352"/>
  <c r="P16" i="352"/>
  <c r="Q16" i="352"/>
  <c r="Q17" i="352" s="1"/>
  <c r="R16" i="352"/>
  <c r="T16" i="352"/>
  <c r="X16" i="352"/>
  <c r="E17" i="352"/>
  <c r="F17" i="352"/>
  <c r="I17" i="352"/>
  <c r="K17" i="352"/>
  <c r="N17" i="352"/>
  <c r="T17" i="352"/>
  <c r="X19" i="352"/>
  <c r="X20" i="352"/>
  <c r="X22" i="352" s="1"/>
  <c r="E22" i="352"/>
  <c r="F22" i="352"/>
  <c r="G22" i="352"/>
  <c r="H22" i="352"/>
  <c r="I22" i="352"/>
  <c r="J22" i="352"/>
  <c r="K22" i="352"/>
  <c r="K24" i="352" s="1"/>
  <c r="K26" i="352" s="1"/>
  <c r="L22" i="352"/>
  <c r="M22" i="352"/>
  <c r="N22" i="352"/>
  <c r="P22" i="352"/>
  <c r="Q22" i="352"/>
  <c r="Q24" i="352" s="1"/>
  <c r="Q26" i="352" s="1"/>
  <c r="R22" i="352"/>
  <c r="T22" i="352"/>
  <c r="E24" i="352"/>
  <c r="E26" i="352" s="1"/>
  <c r="N24" i="352"/>
  <c r="N26" i="352" s="1"/>
  <c r="O24" i="352"/>
  <c r="O26" i="352" s="1"/>
  <c r="S24" i="352"/>
  <c r="U24" i="352"/>
  <c r="V24" i="352"/>
  <c r="I26" i="352"/>
  <c r="S26" i="352"/>
  <c r="U26" i="352"/>
  <c r="V26" i="352"/>
  <c r="E32" i="352"/>
  <c r="X32" i="352" s="1"/>
  <c r="Y32" i="352" s="1"/>
  <c r="X4" i="352" s="1"/>
  <c r="F32" i="352"/>
  <c r="G32" i="352"/>
  <c r="H32" i="352"/>
  <c r="I32" i="352"/>
  <c r="J32" i="352"/>
  <c r="K32" i="352"/>
  <c r="L32" i="352"/>
  <c r="M32" i="352"/>
  <c r="N32" i="352"/>
  <c r="O32" i="352"/>
  <c r="P32" i="352"/>
  <c r="Q32" i="352"/>
  <c r="R32" i="352"/>
  <c r="S32" i="352"/>
  <c r="T32" i="352"/>
  <c r="U32" i="352"/>
  <c r="V32" i="352"/>
  <c r="W32" i="352"/>
  <c r="E6" i="351"/>
  <c r="F6" i="351"/>
  <c r="G6" i="351"/>
  <c r="H6" i="351"/>
  <c r="I6" i="351"/>
  <c r="J6" i="351"/>
  <c r="K6" i="351"/>
  <c r="L6" i="351"/>
  <c r="M6" i="351"/>
  <c r="N6" i="351"/>
  <c r="O6" i="351"/>
  <c r="P6" i="351"/>
  <c r="Q6" i="351"/>
  <c r="R6" i="351"/>
  <c r="S6" i="351"/>
  <c r="T6" i="351"/>
  <c r="V8" i="351"/>
  <c r="E10" i="351"/>
  <c r="B10" i="351" s="1"/>
  <c r="F10" i="351"/>
  <c r="G10" i="351"/>
  <c r="H10" i="351"/>
  <c r="I10" i="351"/>
  <c r="J10" i="351"/>
  <c r="K10" i="351"/>
  <c r="L10" i="351"/>
  <c r="M10" i="351"/>
  <c r="N10" i="351"/>
  <c r="O10" i="351"/>
  <c r="P10" i="351"/>
  <c r="Q10" i="351"/>
  <c r="R10" i="351"/>
  <c r="S10" i="351"/>
  <c r="T10" i="351"/>
  <c r="V12" i="351"/>
  <c r="V16" i="351"/>
  <c r="V13" i="351"/>
  <c r="V14" i="351"/>
  <c r="E16" i="351"/>
  <c r="F16" i="351"/>
  <c r="G16" i="351"/>
  <c r="G17" i="351" s="1"/>
  <c r="H16" i="351"/>
  <c r="H17" i="351" s="1"/>
  <c r="I16" i="351"/>
  <c r="J16" i="351"/>
  <c r="K16" i="351"/>
  <c r="L16" i="351"/>
  <c r="M16" i="351"/>
  <c r="M17" i="351" s="1"/>
  <c r="N16" i="351"/>
  <c r="N17" i="351" s="1"/>
  <c r="O16" i="351"/>
  <c r="O17" i="351" s="1"/>
  <c r="P16" i="351"/>
  <c r="Q16" i="351"/>
  <c r="R16" i="351"/>
  <c r="R24" i="351" s="1"/>
  <c r="R26" i="351" s="1"/>
  <c r="S16" i="351"/>
  <c r="S17" i="351" s="1"/>
  <c r="T16" i="351"/>
  <c r="T17" i="351" s="1"/>
  <c r="E17" i="351"/>
  <c r="I17" i="351"/>
  <c r="J17" i="351"/>
  <c r="K17" i="351"/>
  <c r="P17" i="351"/>
  <c r="Q17" i="351"/>
  <c r="V19" i="351"/>
  <c r="V22" i="351" s="1"/>
  <c r="V20" i="351"/>
  <c r="E22" i="351"/>
  <c r="F22" i="351"/>
  <c r="G22" i="351"/>
  <c r="H22" i="351"/>
  <c r="I22" i="351"/>
  <c r="J22" i="351"/>
  <c r="K22" i="351"/>
  <c r="L22" i="351"/>
  <c r="M22" i="351"/>
  <c r="N22" i="351"/>
  <c r="O22" i="351"/>
  <c r="O24" i="351"/>
  <c r="O26" i="351" s="1"/>
  <c r="P22" i="351"/>
  <c r="Q22" i="351"/>
  <c r="R22" i="351"/>
  <c r="S22" i="351"/>
  <c r="T22" i="351"/>
  <c r="G24" i="351"/>
  <c r="G26" i="351"/>
  <c r="I24" i="351"/>
  <c r="I26" i="351" s="1"/>
  <c r="J24" i="351"/>
  <c r="J26" i="351" s="1"/>
  <c r="M24" i="351"/>
  <c r="M26" i="351" s="1"/>
  <c r="S24" i="351"/>
  <c r="S26" i="351"/>
  <c r="E33" i="351"/>
  <c r="V33" i="351" s="1"/>
  <c r="W33" i="351" s="1"/>
  <c r="V4" i="351" s="1"/>
  <c r="F33" i="351"/>
  <c r="G33" i="351"/>
  <c r="H33" i="351"/>
  <c r="I33" i="351"/>
  <c r="J33" i="351"/>
  <c r="K33" i="351"/>
  <c r="L33" i="351"/>
  <c r="M33" i="351"/>
  <c r="N33" i="351"/>
  <c r="O33" i="351"/>
  <c r="P33" i="351"/>
  <c r="Q33" i="351"/>
  <c r="R33" i="351"/>
  <c r="S33" i="351"/>
  <c r="T33" i="351"/>
  <c r="E6" i="350"/>
  <c r="F6" i="350"/>
  <c r="B6" i="350" s="1"/>
  <c r="G6" i="350"/>
  <c r="H6" i="350"/>
  <c r="I6" i="350"/>
  <c r="J6" i="350"/>
  <c r="K6" i="350"/>
  <c r="L6" i="350"/>
  <c r="M6" i="350"/>
  <c r="N6" i="350"/>
  <c r="O6" i="350"/>
  <c r="P6" i="350"/>
  <c r="Q6" i="350"/>
  <c r="R6" i="350"/>
  <c r="S6" i="350"/>
  <c r="T6" i="350"/>
  <c r="V8" i="350"/>
  <c r="E10" i="350"/>
  <c r="F10" i="350"/>
  <c r="B10" i="350" s="1"/>
  <c r="G10" i="350"/>
  <c r="H10" i="350"/>
  <c r="I10" i="350"/>
  <c r="J10" i="350"/>
  <c r="L10" i="350"/>
  <c r="M10" i="350"/>
  <c r="N10" i="350"/>
  <c r="O10" i="350"/>
  <c r="P10" i="350"/>
  <c r="Q10" i="350"/>
  <c r="R10" i="350"/>
  <c r="T10" i="350"/>
  <c r="V12" i="350"/>
  <c r="V16" i="350"/>
  <c r="V13" i="350"/>
  <c r="V14" i="350"/>
  <c r="E16" i="350"/>
  <c r="F16" i="350"/>
  <c r="F24" i="350" s="1"/>
  <c r="F26" i="350" s="1"/>
  <c r="F17" i="350"/>
  <c r="G16" i="350"/>
  <c r="H16" i="350"/>
  <c r="H24" i="350" s="1"/>
  <c r="H26" i="350"/>
  <c r="I16" i="350"/>
  <c r="J16" i="350"/>
  <c r="L16" i="350"/>
  <c r="M16" i="350"/>
  <c r="M17" i="350"/>
  <c r="N16" i="350"/>
  <c r="N17" i="350" s="1"/>
  <c r="O16" i="350"/>
  <c r="P16" i="350"/>
  <c r="P17" i="350" s="1"/>
  <c r="Q16" i="350"/>
  <c r="Q17" i="350" s="1"/>
  <c r="R16" i="350"/>
  <c r="R17" i="350"/>
  <c r="T16" i="350"/>
  <c r="G17" i="350"/>
  <c r="J17" i="350"/>
  <c r="O17" i="350"/>
  <c r="V19" i="350"/>
  <c r="V22" i="350"/>
  <c r="V20" i="350"/>
  <c r="E22" i="350"/>
  <c r="F22" i="350"/>
  <c r="G22" i="350"/>
  <c r="H22" i="350"/>
  <c r="I22" i="350"/>
  <c r="J22" i="350"/>
  <c r="J24" i="350" s="1"/>
  <c r="J26" i="350" s="1"/>
  <c r="L22" i="350"/>
  <c r="M22" i="350"/>
  <c r="N22" i="350"/>
  <c r="O22" i="350"/>
  <c r="P22" i="350"/>
  <c r="Q22" i="350"/>
  <c r="Q24" i="350"/>
  <c r="R22" i="350"/>
  <c r="R24" i="350" s="1"/>
  <c r="R26" i="350" s="1"/>
  <c r="T22" i="350"/>
  <c r="G24" i="350"/>
  <c r="G26" i="350" s="1"/>
  <c r="K24" i="350"/>
  <c r="O24" i="350"/>
  <c r="O26" i="350"/>
  <c r="S24" i="350"/>
  <c r="S26" i="350" s="1"/>
  <c r="K26" i="350"/>
  <c r="Q26" i="350"/>
  <c r="E32" i="350"/>
  <c r="F32" i="350"/>
  <c r="G32" i="350"/>
  <c r="H32" i="350"/>
  <c r="I32" i="350"/>
  <c r="J32" i="350"/>
  <c r="K32" i="350"/>
  <c r="L32" i="350"/>
  <c r="M32" i="350"/>
  <c r="N32" i="350"/>
  <c r="O32" i="350"/>
  <c r="P32" i="350"/>
  <c r="Q32" i="350"/>
  <c r="R32" i="350"/>
  <c r="S32" i="350"/>
  <c r="T32" i="350"/>
  <c r="E6" i="349"/>
  <c r="F6" i="349"/>
  <c r="G6" i="349"/>
  <c r="H6" i="349"/>
  <c r="B6" i="349" s="1"/>
  <c r="I6" i="349"/>
  <c r="J6" i="349"/>
  <c r="K6" i="349"/>
  <c r="L6" i="349"/>
  <c r="M6" i="349"/>
  <c r="N6" i="349"/>
  <c r="O6" i="349"/>
  <c r="P6" i="349"/>
  <c r="Q6" i="349"/>
  <c r="R6" i="349"/>
  <c r="S6" i="349"/>
  <c r="T6" i="349"/>
  <c r="U6" i="349"/>
  <c r="V6" i="349"/>
  <c r="W8" i="349"/>
  <c r="E10" i="349"/>
  <c r="F10" i="349"/>
  <c r="G10" i="349"/>
  <c r="H10" i="349"/>
  <c r="I10" i="349"/>
  <c r="J10" i="349"/>
  <c r="K10" i="349"/>
  <c r="L10" i="349"/>
  <c r="M10" i="349"/>
  <c r="B10" i="349" s="1"/>
  <c r="N10" i="349"/>
  <c r="O10" i="349"/>
  <c r="P10" i="349"/>
  <c r="Q10" i="349"/>
  <c r="R10" i="349"/>
  <c r="S10" i="349"/>
  <c r="V10" i="349"/>
  <c r="W12" i="349"/>
  <c r="W13" i="349"/>
  <c r="W16" i="349" s="1"/>
  <c r="W14" i="349"/>
  <c r="E16" i="349"/>
  <c r="F16" i="349"/>
  <c r="F24" i="349" s="1"/>
  <c r="F26" i="349" s="1"/>
  <c r="G16" i="349"/>
  <c r="G24" i="349" s="1"/>
  <c r="G26" i="349" s="1"/>
  <c r="H16" i="349"/>
  <c r="I16" i="349"/>
  <c r="I24" i="349"/>
  <c r="I26" i="349"/>
  <c r="J16" i="349"/>
  <c r="K16" i="349"/>
  <c r="L16" i="349"/>
  <c r="L24" i="349"/>
  <c r="L26" i="349"/>
  <c r="M16" i="349"/>
  <c r="M17" i="349" s="1"/>
  <c r="N16" i="349"/>
  <c r="O16" i="349"/>
  <c r="O24" i="349" s="1"/>
  <c r="O26" i="349" s="1"/>
  <c r="P16" i="349"/>
  <c r="Q16" i="349"/>
  <c r="R16" i="349"/>
  <c r="R17" i="349" s="1"/>
  <c r="R24" i="349"/>
  <c r="R26" i="349" s="1"/>
  <c r="S16" i="349"/>
  <c r="V16" i="349"/>
  <c r="V24" i="349" s="1"/>
  <c r="V26" i="349" s="1"/>
  <c r="H17" i="349"/>
  <c r="I17" i="349"/>
  <c r="J17" i="349"/>
  <c r="L17" i="349"/>
  <c r="N17" i="349"/>
  <c r="Q17" i="349"/>
  <c r="V17" i="349"/>
  <c r="W19" i="349"/>
  <c r="W20" i="349"/>
  <c r="E22" i="349"/>
  <c r="F22" i="349"/>
  <c r="G22" i="349"/>
  <c r="H22" i="349"/>
  <c r="H24" i="349" s="1"/>
  <c r="H26" i="349" s="1"/>
  <c r="I22" i="349"/>
  <c r="J22" i="349"/>
  <c r="K22" i="349"/>
  <c r="L22" i="349"/>
  <c r="M22" i="349"/>
  <c r="N22" i="349"/>
  <c r="N24" i="349" s="1"/>
  <c r="N26" i="349" s="1"/>
  <c r="O22" i="349"/>
  <c r="P22" i="349"/>
  <c r="Q22" i="349"/>
  <c r="R22" i="349"/>
  <c r="S22" i="349"/>
  <c r="V22" i="349"/>
  <c r="W22" i="349"/>
  <c r="J24" i="349"/>
  <c r="J26" i="349"/>
  <c r="M24" i="349"/>
  <c r="M26" i="349" s="1"/>
  <c r="Q24" i="349"/>
  <c r="Q26" i="349" s="1"/>
  <c r="T24" i="349"/>
  <c r="T26" i="349"/>
  <c r="U24" i="349"/>
  <c r="U26" i="349" s="1"/>
  <c r="E33" i="349"/>
  <c r="F33" i="349"/>
  <c r="G33" i="349"/>
  <c r="H33" i="349"/>
  <c r="I33" i="349"/>
  <c r="J33" i="349"/>
  <c r="K33" i="349"/>
  <c r="L33" i="349"/>
  <c r="M33" i="349"/>
  <c r="N33" i="349"/>
  <c r="O33" i="349"/>
  <c r="P33" i="349"/>
  <c r="Q33" i="349"/>
  <c r="R33" i="349"/>
  <c r="S33" i="349"/>
  <c r="T33" i="349"/>
  <c r="U33" i="349"/>
  <c r="V33" i="349"/>
  <c r="E6" i="348"/>
  <c r="F6" i="348"/>
  <c r="G6" i="348"/>
  <c r="H6" i="348"/>
  <c r="I6" i="348"/>
  <c r="J6" i="348"/>
  <c r="K6" i="348"/>
  <c r="L6" i="348"/>
  <c r="M6" i="348"/>
  <c r="N6" i="348"/>
  <c r="O6" i="348"/>
  <c r="P6" i="348"/>
  <c r="Q6" i="348"/>
  <c r="R6" i="348"/>
  <c r="S6" i="348"/>
  <c r="T6" i="348"/>
  <c r="U6" i="348"/>
  <c r="W8" i="348"/>
  <c r="E10" i="348"/>
  <c r="G10" i="348"/>
  <c r="B10" i="348" s="1"/>
  <c r="H10" i="348"/>
  <c r="I10" i="348"/>
  <c r="J10" i="348"/>
  <c r="K10" i="348"/>
  <c r="L10" i="348"/>
  <c r="M10" i="348"/>
  <c r="N10" i="348"/>
  <c r="O10" i="348"/>
  <c r="P10" i="348"/>
  <c r="R10" i="348"/>
  <c r="S10" i="348"/>
  <c r="U10" i="348"/>
  <c r="W12" i="348"/>
  <c r="W16" i="348"/>
  <c r="W13" i="348"/>
  <c r="W14" i="348"/>
  <c r="E16" i="348"/>
  <c r="G16" i="348"/>
  <c r="G17" i="348" s="1"/>
  <c r="H16" i="348"/>
  <c r="H17" i="348" s="1"/>
  <c r="I16" i="348"/>
  <c r="I17" i="348"/>
  <c r="J16" i="348"/>
  <c r="J17" i="348"/>
  <c r="K16" i="348"/>
  <c r="L16" i="348"/>
  <c r="M16" i="348"/>
  <c r="N16" i="348"/>
  <c r="O16" i="348"/>
  <c r="O17" i="348"/>
  <c r="P16" i="348"/>
  <c r="P17" i="348"/>
  <c r="R16" i="348"/>
  <c r="S16" i="348"/>
  <c r="S17" i="348"/>
  <c r="U16" i="348"/>
  <c r="U17" i="348" s="1"/>
  <c r="N17" i="348"/>
  <c r="R17" i="348"/>
  <c r="W19" i="348"/>
  <c r="W20" i="348"/>
  <c r="E22" i="348"/>
  <c r="G22" i="348"/>
  <c r="G24" i="348"/>
  <c r="G26" i="348"/>
  <c r="H22" i="348"/>
  <c r="I22" i="348"/>
  <c r="J22" i="348"/>
  <c r="J24" i="348"/>
  <c r="J26" i="348" s="1"/>
  <c r="K22" i="348"/>
  <c r="L22" i="348"/>
  <c r="M22" i="348"/>
  <c r="N22" i="348"/>
  <c r="N24" i="348"/>
  <c r="N26" i="348" s="1"/>
  <c r="O22" i="348"/>
  <c r="P22" i="348"/>
  <c r="P24" i="348"/>
  <c r="P26" i="348" s="1"/>
  <c r="R22" i="348"/>
  <c r="S22" i="348"/>
  <c r="U22" i="348"/>
  <c r="F24" i="348"/>
  <c r="F26" i="348" s="1"/>
  <c r="I24" i="348"/>
  <c r="I26" i="348" s="1"/>
  <c r="Q24" i="348"/>
  <c r="Q26" i="348" s="1"/>
  <c r="R24" i="348"/>
  <c r="T24" i="348"/>
  <c r="T26" i="348" s="1"/>
  <c r="U24" i="348"/>
  <c r="U26" i="348" s="1"/>
  <c r="R26" i="348"/>
  <c r="E32" i="348"/>
  <c r="F32" i="348"/>
  <c r="G32" i="348"/>
  <c r="H32" i="348"/>
  <c r="I32" i="348"/>
  <c r="J32" i="348"/>
  <c r="K32" i="348"/>
  <c r="L32" i="348"/>
  <c r="M32" i="348"/>
  <c r="N32" i="348"/>
  <c r="O32" i="348"/>
  <c r="P32" i="348"/>
  <c r="Q32" i="348"/>
  <c r="R32" i="348"/>
  <c r="S32" i="348"/>
  <c r="T32" i="348"/>
  <c r="U32" i="348"/>
  <c r="E24" i="375"/>
  <c r="E26" i="375"/>
  <c r="M24" i="350"/>
  <c r="M26" i="350" s="1"/>
  <c r="H17" i="350"/>
  <c r="O24" i="353"/>
  <c r="O26" i="353" s="1"/>
  <c r="Q17" i="353"/>
  <c r="N17" i="353"/>
  <c r="N24" i="353"/>
  <c r="N26" i="353" s="1"/>
  <c r="K17" i="353"/>
  <c r="K24" i="353"/>
  <c r="K26" i="353"/>
  <c r="H17" i="353"/>
  <c r="H24" i="353"/>
  <c r="H26" i="353" s="1"/>
  <c r="E17" i="353"/>
  <c r="E26" i="353"/>
  <c r="I26" i="354"/>
  <c r="L17" i="354"/>
  <c r="Q24" i="355"/>
  <c r="Q26" i="355" s="1"/>
  <c r="H24" i="355"/>
  <c r="H26" i="355"/>
  <c r="W17" i="355"/>
  <c r="K17" i="355"/>
  <c r="S24" i="348"/>
  <c r="S26" i="348" s="1"/>
  <c r="T17" i="350"/>
  <c r="T24" i="350"/>
  <c r="T26" i="350"/>
  <c r="Q24" i="351"/>
  <c r="Q26" i="351" s="1"/>
  <c r="N24" i="351"/>
  <c r="N26" i="351" s="1"/>
  <c r="K24" i="351"/>
  <c r="K26" i="351" s="1"/>
  <c r="E24" i="351"/>
  <c r="E26" i="351" s="1"/>
  <c r="J24" i="352"/>
  <c r="J26" i="352" s="1"/>
  <c r="Q17" i="354"/>
  <c r="N17" i="354"/>
  <c r="H17" i="354"/>
  <c r="E17" i="354"/>
  <c r="S17" i="355"/>
  <c r="P17" i="355"/>
  <c r="M17" i="355"/>
  <c r="J17" i="355"/>
  <c r="G17" i="355"/>
  <c r="P24" i="356"/>
  <c r="P26" i="356"/>
  <c r="R24" i="358"/>
  <c r="R26" i="358"/>
  <c r="L24" i="358"/>
  <c r="L26" i="358"/>
  <c r="I24" i="358"/>
  <c r="I26" i="358"/>
  <c r="P24" i="359"/>
  <c r="P26" i="359" s="1"/>
  <c r="M24" i="359"/>
  <c r="M26" i="359" s="1"/>
  <c r="G24" i="359"/>
  <c r="G26" i="359"/>
  <c r="U24" i="360"/>
  <c r="U26" i="360"/>
  <c r="R24" i="360"/>
  <c r="R26" i="360"/>
  <c r="O24" i="360"/>
  <c r="O26" i="360" s="1"/>
  <c r="L24" i="360"/>
  <c r="L26" i="360"/>
  <c r="F24" i="360"/>
  <c r="F26" i="360" s="1"/>
  <c r="W24" i="361"/>
  <c r="W26" i="361" s="1"/>
  <c r="Q24" i="361"/>
  <c r="Q26" i="361" s="1"/>
  <c r="N24" i="361"/>
  <c r="N26" i="361"/>
  <c r="H24" i="361"/>
  <c r="H26" i="361" s="1"/>
  <c r="E24" i="361"/>
  <c r="E26" i="361"/>
  <c r="W17" i="361"/>
  <c r="Q17" i="361"/>
  <c r="N17" i="361"/>
  <c r="B6" i="375"/>
  <c r="C26" i="375" l="1"/>
  <c r="S10" i="357"/>
  <c r="S12" i="357" s="1"/>
  <c r="S14" i="357" s="1"/>
  <c r="S16" i="357" s="1"/>
  <c r="S18" i="357" s="1"/>
  <c r="S20" i="357" s="1"/>
  <c r="S22" i="357" s="1"/>
  <c r="M24" i="360"/>
  <c r="M26" i="360" s="1"/>
  <c r="M17" i="360"/>
  <c r="F24" i="361"/>
  <c r="F26" i="361" s="1"/>
  <c r="F17" i="361"/>
  <c r="I24" i="350"/>
  <c r="I26" i="350" s="1"/>
  <c r="I17" i="350"/>
  <c r="J17" i="353"/>
  <c r="J24" i="353"/>
  <c r="J26" i="353" s="1"/>
  <c r="Q24" i="360"/>
  <c r="Q26" i="360" s="1"/>
  <c r="Q17" i="360"/>
  <c r="E24" i="348"/>
  <c r="E26" i="348" s="1"/>
  <c r="E17" i="348"/>
  <c r="E17" i="349"/>
  <c r="E24" i="349"/>
  <c r="E26" i="349" s="1"/>
  <c r="C26" i="349" s="1"/>
  <c r="E24" i="350"/>
  <c r="E26" i="350" s="1"/>
  <c r="C26" i="350" s="1"/>
  <c r="E17" i="350"/>
  <c r="N17" i="375"/>
  <c r="N24" i="375"/>
  <c r="N26" i="375" s="1"/>
  <c r="H24" i="351"/>
  <c r="H26" i="351" s="1"/>
  <c r="O24" i="348"/>
  <c r="O26" i="348" s="1"/>
  <c r="G17" i="349"/>
  <c r="N24" i="350"/>
  <c r="N26" i="350" s="1"/>
  <c r="J17" i="359"/>
  <c r="J24" i="359"/>
  <c r="J26" i="359" s="1"/>
  <c r="B10" i="361"/>
  <c r="W32" i="348"/>
  <c r="X32" i="348" s="1"/>
  <c r="W4" i="348" s="1"/>
  <c r="H24" i="348"/>
  <c r="H26" i="348" s="1"/>
  <c r="F17" i="349"/>
  <c r="R17" i="352"/>
  <c r="R24" i="352"/>
  <c r="R26" i="352" s="1"/>
  <c r="R33" i="352" s="1"/>
  <c r="L24" i="352"/>
  <c r="L26" i="352" s="1"/>
  <c r="L17" i="352"/>
  <c r="H17" i="352"/>
  <c r="H24" i="352"/>
  <c r="H26" i="352" s="1"/>
  <c r="G17" i="353"/>
  <c r="B17" i="353" s="1"/>
  <c r="G24" i="353"/>
  <c r="G26" i="353" s="1"/>
  <c r="C26" i="353" s="1"/>
  <c r="K17" i="356"/>
  <c r="K24" i="356"/>
  <c r="K26" i="356" s="1"/>
  <c r="R17" i="361"/>
  <c r="B6" i="361"/>
  <c r="L17" i="348"/>
  <c r="L24" i="348"/>
  <c r="L26" i="348" s="1"/>
  <c r="S24" i="349"/>
  <c r="S26" i="349" s="1"/>
  <c r="S17" i="349"/>
  <c r="K24" i="349"/>
  <c r="K26" i="349" s="1"/>
  <c r="K17" i="349"/>
  <c r="B10" i="354"/>
  <c r="L17" i="361"/>
  <c r="L24" i="361"/>
  <c r="L26" i="361" s="1"/>
  <c r="O17" i="354"/>
  <c r="O24" i="354"/>
  <c r="O26" i="354" s="1"/>
  <c r="F17" i="354"/>
  <c r="F24" i="354"/>
  <c r="F26" i="354" s="1"/>
  <c r="F17" i="358"/>
  <c r="B17" i="358" s="1"/>
  <c r="F24" i="358"/>
  <c r="F26" i="358" s="1"/>
  <c r="T24" i="351"/>
  <c r="T26" i="351" s="1"/>
  <c r="W33" i="349"/>
  <c r="X33" i="349" s="1"/>
  <c r="W4" i="349" s="1"/>
  <c r="O17" i="349"/>
  <c r="AA32" i="356"/>
  <c r="AB32" i="356" s="1"/>
  <c r="AA4" i="356" s="1"/>
  <c r="L24" i="351"/>
  <c r="L26" i="351" s="1"/>
  <c r="L17" i="351"/>
  <c r="F24" i="351"/>
  <c r="F26" i="351" s="1"/>
  <c r="C26" i="351" s="1"/>
  <c r="F17" i="351"/>
  <c r="V33" i="357"/>
  <c r="W33" i="357" s="1"/>
  <c r="V4" i="357" s="1"/>
  <c r="E17" i="360"/>
  <c r="E24" i="360"/>
  <c r="E26" i="360" s="1"/>
  <c r="B6" i="360"/>
  <c r="M24" i="348"/>
  <c r="M26" i="348" s="1"/>
  <c r="M17" i="348"/>
  <c r="V32" i="350"/>
  <c r="W32" i="350" s="1"/>
  <c r="V4" i="350" s="1"/>
  <c r="P24" i="350"/>
  <c r="P26" i="350" s="1"/>
  <c r="L24" i="350"/>
  <c r="L26" i="350" s="1"/>
  <c r="L17" i="350"/>
  <c r="R17" i="351"/>
  <c r="P24" i="351"/>
  <c r="P26" i="351" s="1"/>
  <c r="B6" i="351"/>
  <c r="G24" i="352"/>
  <c r="G26" i="352" s="1"/>
  <c r="G17" i="352"/>
  <c r="X33" i="355"/>
  <c r="Y33" i="355" s="1"/>
  <c r="X4" i="355" s="1"/>
  <c r="L24" i="355"/>
  <c r="L26" i="355" s="1"/>
  <c r="L17" i="355"/>
  <c r="B17" i="355" s="1"/>
  <c r="J17" i="356"/>
  <c r="B17" i="356" s="1"/>
  <c r="J24" i="356"/>
  <c r="J26" i="356" s="1"/>
  <c r="R17" i="356"/>
  <c r="R24" i="356"/>
  <c r="R26" i="356" s="1"/>
  <c r="Q24" i="357"/>
  <c r="Q26" i="357" s="1"/>
  <c r="S24" i="360"/>
  <c r="S26" i="360" s="1"/>
  <c r="X33" i="361"/>
  <c r="Y33" i="361" s="1"/>
  <c r="X4" i="361" s="1"/>
  <c r="X33" i="375"/>
  <c r="Y33" i="375" s="1"/>
  <c r="X4" i="375" s="1"/>
  <c r="K24" i="375"/>
  <c r="K26" i="375" s="1"/>
  <c r="K17" i="375"/>
  <c r="B17" i="375"/>
  <c r="O24" i="358"/>
  <c r="O26" i="358" s="1"/>
  <c r="W22" i="348"/>
  <c r="B6" i="348"/>
  <c r="P17" i="349"/>
  <c r="P24" i="349"/>
  <c r="P26" i="349" s="1"/>
  <c r="P24" i="352"/>
  <c r="P26" i="352" s="1"/>
  <c r="P17" i="352"/>
  <c r="F24" i="352"/>
  <c r="F26" i="352" s="1"/>
  <c r="B10" i="352"/>
  <c r="T16" i="353"/>
  <c r="P24" i="355"/>
  <c r="P26" i="355" s="1"/>
  <c r="L17" i="356"/>
  <c r="L24" i="356"/>
  <c r="L26" i="356" s="1"/>
  <c r="L24" i="357"/>
  <c r="L26" i="357" s="1"/>
  <c r="K24" i="357"/>
  <c r="K26" i="357" s="1"/>
  <c r="B10" i="358"/>
  <c r="S17" i="359"/>
  <c r="S24" i="359"/>
  <c r="S26" i="359" s="1"/>
  <c r="H24" i="359"/>
  <c r="H26" i="359" s="1"/>
  <c r="C26" i="359" s="1"/>
  <c r="H17" i="359"/>
  <c r="Y22" i="360"/>
  <c r="B10" i="360"/>
  <c r="P24" i="361"/>
  <c r="P26" i="361" s="1"/>
  <c r="P17" i="361"/>
  <c r="I17" i="360"/>
  <c r="I24" i="360"/>
  <c r="I26" i="360" s="1"/>
  <c r="M24" i="375"/>
  <c r="M26" i="375" s="1"/>
  <c r="K17" i="348"/>
  <c r="K24" i="348"/>
  <c r="K26" i="348" s="1"/>
  <c r="T24" i="352"/>
  <c r="T26" i="352" s="1"/>
  <c r="M24" i="352"/>
  <c r="M26" i="352" s="1"/>
  <c r="P17" i="354"/>
  <c r="P24" i="354"/>
  <c r="P26" i="354" s="1"/>
  <c r="K24" i="354"/>
  <c r="K26" i="354" s="1"/>
  <c r="K17" i="354"/>
  <c r="G24" i="354"/>
  <c r="G26" i="354" s="1"/>
  <c r="C26" i="354" s="1"/>
  <c r="T24" i="358"/>
  <c r="T26" i="358" s="1"/>
  <c r="V22" i="358"/>
  <c r="U32" i="359"/>
  <c r="V32" i="359" s="1"/>
  <c r="U4" i="359" s="1"/>
  <c r="S17" i="361"/>
  <c r="S24" i="361"/>
  <c r="S26" i="361" s="1"/>
  <c r="M17" i="361"/>
  <c r="M24" i="361"/>
  <c r="M26" i="361" s="1"/>
  <c r="C26" i="361" s="1"/>
  <c r="G24" i="361"/>
  <c r="G26" i="361" s="1"/>
  <c r="G17" i="361"/>
  <c r="Q24" i="375"/>
  <c r="Q26" i="375" s="1"/>
  <c r="Q17" i="375"/>
  <c r="W24" i="355"/>
  <c r="W26" i="355" s="1"/>
  <c r="AA22" i="356"/>
  <c r="J24" i="355"/>
  <c r="J26" i="355" s="1"/>
  <c r="C26" i="355" s="1"/>
  <c r="G24" i="357"/>
  <c r="G26" i="357" s="1"/>
  <c r="V16" i="357"/>
  <c r="V32" i="358"/>
  <c r="W32" i="358" s="1"/>
  <c r="V4" i="358" s="1"/>
  <c r="E24" i="358"/>
  <c r="E26" i="358" s="1"/>
  <c r="G24" i="360"/>
  <c r="G26" i="360" s="1"/>
  <c r="V24" i="375"/>
  <c r="V26" i="375" s="1"/>
  <c r="V17" i="375"/>
  <c r="C26" i="358" l="1"/>
  <c r="B17" i="348"/>
  <c r="B17" i="352"/>
  <c r="C26" i="360"/>
  <c r="B10" i="357"/>
  <c r="C26" i="348"/>
  <c r="B17" i="361"/>
  <c r="B17" i="351"/>
  <c r="B17" i="354"/>
  <c r="B17" i="349"/>
  <c r="B17" i="359"/>
  <c r="C26" i="352"/>
  <c r="C26" i="356"/>
  <c r="B17" i="360"/>
  <c r="B17" i="350"/>
  <c r="S24" i="357"/>
  <c r="S26" i="357" s="1"/>
  <c r="S7" i="357" s="1"/>
  <c r="S9" i="357" s="1"/>
  <c r="S11" i="357" s="1"/>
  <c r="S13" i="357" s="1"/>
  <c r="S15" i="357" s="1"/>
  <c r="S17" i="357" s="1"/>
  <c r="S19" i="357" l="1"/>
  <c r="S21" i="357" s="1"/>
  <c r="B17" i="357"/>
  <c r="C26" i="357"/>
</calcChain>
</file>

<file path=xl/sharedStrings.xml><?xml version="1.0" encoding="utf-8"?>
<sst xmlns="http://schemas.openxmlformats.org/spreadsheetml/2006/main" count="537" uniqueCount="105">
  <si>
    <t>Количество продуктов питания, подлежащие закладке на 1 человека</t>
  </si>
  <si>
    <t>Итого на 1 чел.</t>
  </si>
  <si>
    <t>Итого к выдаче</t>
  </si>
  <si>
    <t>Цена</t>
  </si>
  <si>
    <t>На сумму</t>
  </si>
  <si>
    <t>Врач (диет сестра)  ____________________ продукты выдал кладовщик _____________________ Продукты принал повар _________________________</t>
  </si>
  <si>
    <t>чай</t>
  </si>
  <si>
    <t>лук</t>
  </si>
  <si>
    <t>соль</t>
  </si>
  <si>
    <t>йогурт</t>
  </si>
  <si>
    <t>сах.пес.</t>
  </si>
  <si>
    <t>хлеб</t>
  </si>
  <si>
    <t xml:space="preserve"> до 11 лет</t>
  </si>
  <si>
    <t xml:space="preserve">c 11 лет </t>
  </si>
  <si>
    <t>интернат</t>
  </si>
  <si>
    <t>персон.</t>
  </si>
  <si>
    <t>лимон</t>
  </si>
  <si>
    <t>рис</t>
  </si>
  <si>
    <t>горох</t>
  </si>
  <si>
    <t>продуктов</t>
  </si>
  <si>
    <t>Наименование</t>
  </si>
  <si>
    <t>сок</t>
  </si>
  <si>
    <t>11 чел</t>
  </si>
  <si>
    <t>яйцо</t>
  </si>
  <si>
    <t>банан</t>
  </si>
  <si>
    <t>мука</t>
  </si>
  <si>
    <t>м.сл</t>
  </si>
  <si>
    <t>м. рас</t>
  </si>
  <si>
    <t>рагу</t>
  </si>
  <si>
    <t>сосиска</t>
  </si>
  <si>
    <t>груша</t>
  </si>
  <si>
    <t>5 чел</t>
  </si>
  <si>
    <t>Уха, пюре, колбаса жареная, салат из ог и помид, чай, хлеб</t>
  </si>
  <si>
    <t>Макароны с сыром, чай хлеб</t>
  </si>
  <si>
    <t>макароны</t>
  </si>
  <si>
    <t>морковь</t>
  </si>
  <si>
    <t>картофель</t>
  </si>
  <si>
    <t>спагетти</t>
  </si>
  <si>
    <t>рагу свин</t>
  </si>
  <si>
    <t>капуста</t>
  </si>
  <si>
    <t>томат. паста</t>
  </si>
  <si>
    <t>филе минт.</t>
  </si>
  <si>
    <t>свекла</t>
  </si>
  <si>
    <t>капуста св</t>
  </si>
  <si>
    <t>рагу свин.</t>
  </si>
  <si>
    <t>сметана</t>
  </si>
  <si>
    <t>перловка</t>
  </si>
  <si>
    <t>огурец конс</t>
  </si>
  <si>
    <t>горош. конс.</t>
  </si>
  <si>
    <t>филе минтая</t>
  </si>
  <si>
    <t>голень</t>
  </si>
  <si>
    <t>том. паста</t>
  </si>
  <si>
    <t>огурец конс.</t>
  </si>
  <si>
    <t>яблоко</t>
  </si>
  <si>
    <t>грудка</t>
  </si>
  <si>
    <t>том.пас</t>
  </si>
  <si>
    <t>печенье</t>
  </si>
  <si>
    <t>горошек</t>
  </si>
  <si>
    <t>4 чел</t>
  </si>
  <si>
    <t>6 чел</t>
  </si>
  <si>
    <t>м.слив</t>
  </si>
  <si>
    <t>макар</t>
  </si>
  <si>
    <t>том.п.</t>
  </si>
  <si>
    <t>капуста кв</t>
  </si>
  <si>
    <t>капуста св.</t>
  </si>
  <si>
    <t>огурец св</t>
  </si>
  <si>
    <t>пшено</t>
  </si>
  <si>
    <t>колбаса сл.</t>
  </si>
  <si>
    <t>кукуруза</t>
  </si>
  <si>
    <t>помид.св.</t>
  </si>
  <si>
    <t>сух.мол.</t>
  </si>
  <si>
    <t>ягода пр</t>
  </si>
  <si>
    <t>сух.мол</t>
  </si>
  <si>
    <t>помидор св</t>
  </si>
  <si>
    <t>Борщ, рыба отварная, рис, компот, хлеб, печенье Розочка</t>
  </si>
  <si>
    <t>Суп гороховый, каша Дружба, чай, салат из св. капусты, хлеб, яблоко, печенье Розочка</t>
  </si>
  <si>
    <t>Суп макаронный, пюре, котлета рыбная, салат овощной, напиток ягодный, хлеб, банан</t>
  </si>
  <si>
    <t>ягода прот</t>
  </si>
  <si>
    <t>Щи из свеж. капусты, рис, кура отварная, кукуруза конс., чай, хлеб, печенье Люкс</t>
  </si>
  <si>
    <t>Суп с крупой, салат рыбный, яйцо 1/2, чай, хлеб, йогурт</t>
  </si>
  <si>
    <t>том.пас.</t>
  </si>
  <si>
    <t>круасан</t>
  </si>
  <si>
    <t>Суп гороховый, макароны, колбаса жарен., помидор св., напиток яг., хлеб, круасан</t>
  </si>
  <si>
    <t>филе</t>
  </si>
  <si>
    <t>окорок свин.</t>
  </si>
  <si>
    <t>гречка</t>
  </si>
  <si>
    <t>3 чел</t>
  </si>
  <si>
    <t>Борщ, гречка, гуляш курин., компот из св. яблок, хлеб, сок</t>
  </si>
  <si>
    <t>Рассольник, рыба жареная, рис, салат овощной, чай, хлеб, йогурт</t>
  </si>
  <si>
    <t xml:space="preserve">горошек </t>
  </si>
  <si>
    <t>Щи из свеж. капусты, макароны, кура отварная, горошек конс., чай, хлеб, йогурт</t>
  </si>
  <si>
    <t>Суп гороховый, капуста тушеная, сосиска отварная, чай с лимоном, хлеб, банан, йогурт</t>
  </si>
  <si>
    <t>круасан Мак</t>
  </si>
  <si>
    <t>Уха, пюре, котлета мясн, огурец консервир., чай хлеб, круасан Мак</t>
  </si>
  <si>
    <t>Суп макаронный, пюре, котлета рыбная, капуста кв., чай, хлеб, бисквит</t>
  </si>
  <si>
    <t>бисквит</t>
  </si>
  <si>
    <t>Рассольник, винегрет, яйцо 1/2, чай, хлеб, бисквит</t>
  </si>
  <si>
    <t>Борщ, рис, гуляш курин., компот из св. яблок, хлеб, груша</t>
  </si>
  <si>
    <t>горош. конс</t>
  </si>
  <si>
    <t>огурец сол.</t>
  </si>
  <si>
    <t>Яйцо</t>
  </si>
  <si>
    <t>Капуста св.</t>
  </si>
  <si>
    <t xml:space="preserve">сок </t>
  </si>
  <si>
    <t>Суп с крупой, винегрет, чай, сок, груша</t>
  </si>
  <si>
    <t>Итого на 1 чел.   75,73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</si>
</sst>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0.000"/>
  </numFmts>
  <fonts count="8" x14ac:knownFonts="1">
    <font>
      <sz val="10"/>
      <name val="Arial"/>
    </font>
    <font>
      <sz val="10"/>
      <name val="Arial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Arial"/>
      <family val="2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Border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/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9" fontId="5" fillId="3" borderId="0" xfId="1" applyFont="1" applyFill="1" applyBorder="1" applyAlignment="1"/>
    <xf numFmtId="0" fontId="5" fillId="3" borderId="0" xfId="0" applyFont="1" applyFill="1" applyAlignment="1">
      <alignment horizontal="center"/>
    </xf>
    <xf numFmtId="0" fontId="0" fillId="3" borderId="0" xfId="0" applyFill="1"/>
    <xf numFmtId="9" fontId="5" fillId="3" borderId="9" xfId="1" applyFont="1" applyFill="1" applyBorder="1" applyAlignment="1"/>
    <xf numFmtId="0" fontId="5" fillId="3" borderId="3" xfId="0" applyFont="1" applyFill="1" applyBorder="1"/>
    <xf numFmtId="0" fontId="4" fillId="3" borderId="0" xfId="0" applyFont="1" applyFill="1"/>
    <xf numFmtId="0" fontId="5" fillId="3" borderId="10" xfId="0" applyFont="1" applyFill="1" applyBorder="1" applyAlignment="1"/>
    <xf numFmtId="0" fontId="5" fillId="3" borderId="1" xfId="0" applyFont="1" applyFill="1" applyBorder="1" applyAlignment="1"/>
    <xf numFmtId="0" fontId="4" fillId="3" borderId="0" xfId="0" applyFont="1" applyFill="1" applyBorder="1"/>
    <xf numFmtId="0" fontId="5" fillId="3" borderId="2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12" xfId="0" applyFont="1" applyFill="1" applyBorder="1" applyAlignment="1"/>
    <xf numFmtId="0" fontId="6" fillId="3" borderId="13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5" fillId="3" borderId="0" xfId="0" applyFont="1" applyFill="1"/>
    <xf numFmtId="0" fontId="2" fillId="3" borderId="0" xfId="0" applyFont="1" applyFill="1" applyAlignment="1">
      <alignment horizontal="center"/>
    </xf>
    <xf numFmtId="0" fontId="5" fillId="3" borderId="14" xfId="0" applyFont="1" applyFill="1" applyBorder="1" applyAlignment="1"/>
    <xf numFmtId="9" fontId="5" fillId="3" borderId="10" xfId="1" applyFont="1" applyFill="1" applyBorder="1" applyAlignment="1"/>
    <xf numFmtId="0" fontId="5" fillId="3" borderId="9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7" xfId="0" applyFont="1" applyFill="1" applyBorder="1"/>
    <xf numFmtId="0" fontId="6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 vertical="center" textRotation="90" wrapText="1"/>
    </xf>
    <xf numFmtId="9" fontId="5" fillId="3" borderId="10" xfId="1" applyFont="1" applyFill="1" applyBorder="1" applyAlignment="1">
      <alignment horizontal="center"/>
    </xf>
    <xf numFmtId="9" fontId="5" fillId="3" borderId="9" xfId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9" fontId="5" fillId="3" borderId="9" xfId="1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9" fontId="5" fillId="3" borderId="25" xfId="1" applyFont="1" applyFill="1" applyBorder="1" applyAlignment="1">
      <alignment horizontal="center" vertical="center" wrapText="1"/>
    </xf>
    <xf numFmtId="9" fontId="5" fillId="3" borderId="1" xfId="1" applyFont="1" applyFill="1" applyBorder="1" applyAlignment="1">
      <alignment horizontal="center" vertical="center" wrapText="1"/>
    </xf>
    <xf numFmtId="9" fontId="5" fillId="3" borderId="17" xfId="1" applyFont="1" applyFill="1" applyBorder="1" applyAlignment="1">
      <alignment horizontal="center" vertical="center" wrapText="1"/>
    </xf>
    <xf numFmtId="9" fontId="5" fillId="3" borderId="0" xfId="1" applyFont="1" applyFill="1" applyBorder="1" applyAlignment="1">
      <alignment horizontal="center" vertical="center" wrapText="1"/>
    </xf>
    <xf numFmtId="9" fontId="5" fillId="3" borderId="18" xfId="1" applyFont="1" applyFill="1" applyBorder="1" applyAlignment="1">
      <alignment horizontal="center" vertical="center" wrapText="1"/>
    </xf>
    <xf numFmtId="9" fontId="5" fillId="3" borderId="11" xfId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9" fontId="5" fillId="3" borderId="19" xfId="1" applyFont="1" applyFill="1" applyBorder="1" applyAlignment="1">
      <alignment horizontal="left" vertical="center" wrapText="1"/>
    </xf>
    <xf numFmtId="9" fontId="5" fillId="3" borderId="20" xfId="1" applyFont="1" applyFill="1" applyBorder="1" applyAlignment="1">
      <alignment horizontal="left" vertical="center" wrapText="1"/>
    </xf>
    <xf numFmtId="9" fontId="5" fillId="3" borderId="17" xfId="1" applyFont="1" applyFill="1" applyBorder="1" applyAlignment="1">
      <alignment horizontal="left" vertical="center" wrapText="1"/>
    </xf>
    <xf numFmtId="9" fontId="5" fillId="3" borderId="0" xfId="1" applyFont="1" applyFill="1" applyBorder="1" applyAlignment="1">
      <alignment horizontal="left" vertical="center" wrapText="1"/>
    </xf>
    <xf numFmtId="9" fontId="5" fillId="3" borderId="18" xfId="1" applyFont="1" applyFill="1" applyBorder="1" applyAlignment="1">
      <alignment horizontal="left"/>
    </xf>
    <xf numFmtId="9" fontId="5" fillId="3" borderId="11" xfId="1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9" fontId="5" fillId="3" borderId="17" xfId="1" applyFont="1" applyFill="1" applyBorder="1" applyAlignment="1">
      <alignment horizontal="left"/>
    </xf>
    <xf numFmtId="9" fontId="5" fillId="3" borderId="0" xfId="1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33"/>
  <sheetViews>
    <sheetView workbookViewId="0">
      <selection activeCell="R5" sqref="R5"/>
    </sheetView>
  </sheetViews>
  <sheetFormatPr defaultRowHeight="12.75" x14ac:dyDescent="0.2"/>
  <cols>
    <col min="1" max="2" width="6.28515625" style="26" customWidth="1"/>
    <col min="3" max="3" width="9.7109375" style="26" customWidth="1"/>
    <col min="4" max="4" width="9" style="26" hidden="1" customWidth="1"/>
    <col min="5" max="5" width="3.85546875" style="23" customWidth="1"/>
    <col min="6" max="6" width="5" style="23" customWidth="1"/>
    <col min="7" max="7" width="4.28515625" style="23" customWidth="1"/>
    <col min="8" max="8" width="4.42578125" style="23" customWidth="1"/>
    <col min="9" max="9" width="3.85546875" style="23" customWidth="1"/>
    <col min="10" max="10" width="4" style="23" customWidth="1"/>
    <col min="11" max="11" width="3.85546875" style="23" customWidth="1"/>
    <col min="12" max="12" width="4" style="23" customWidth="1"/>
    <col min="13" max="13" width="4.85546875" style="23" customWidth="1"/>
    <col min="14" max="14" width="4.5703125" style="23" customWidth="1"/>
    <col min="15" max="15" width="5.28515625" style="23" customWidth="1"/>
    <col min="16" max="16" width="4" style="23" customWidth="1"/>
    <col min="17" max="17" width="4.28515625" style="23" customWidth="1"/>
    <col min="18" max="19" width="4.42578125" style="23" customWidth="1"/>
    <col min="20" max="22" width="4.28515625" style="23" customWidth="1"/>
    <col min="23" max="23" width="1.85546875" style="26" customWidth="1"/>
    <col min="24" max="24" width="7.7109375" customWidth="1"/>
  </cols>
  <sheetData>
    <row r="1" spans="1:26" x14ac:dyDescent="0.2">
      <c r="A1" s="81"/>
      <c r="B1" s="83" t="s">
        <v>20</v>
      </c>
      <c r="C1" s="84"/>
      <c r="D1" s="30"/>
      <c r="E1" s="85" t="s">
        <v>0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31"/>
      <c r="X1" s="5"/>
      <c r="Y1" s="5"/>
      <c r="Z1" s="1"/>
    </row>
    <row r="2" spans="1:26" ht="60" customHeight="1" x14ac:dyDescent="0.2">
      <c r="A2" s="82"/>
      <c r="B2" s="87" t="s">
        <v>19</v>
      </c>
      <c r="C2" s="88"/>
      <c r="D2" s="44"/>
      <c r="E2" s="52" t="s">
        <v>17</v>
      </c>
      <c r="F2" s="52" t="s">
        <v>27</v>
      </c>
      <c r="G2" s="52" t="s">
        <v>41</v>
      </c>
      <c r="H2" s="52" t="s">
        <v>6</v>
      </c>
      <c r="I2" s="52" t="s">
        <v>23</v>
      </c>
      <c r="J2" s="52" t="s">
        <v>35</v>
      </c>
      <c r="K2" s="52" t="s">
        <v>7</v>
      </c>
      <c r="L2" s="52" t="s">
        <v>36</v>
      </c>
      <c r="M2" s="52" t="s">
        <v>28</v>
      </c>
      <c r="N2" s="52" t="s">
        <v>47</v>
      </c>
      <c r="O2" s="52" t="s">
        <v>57</v>
      </c>
      <c r="P2" s="52" t="s">
        <v>10</v>
      </c>
      <c r="Q2" s="52" t="s">
        <v>8</v>
      </c>
      <c r="R2" s="52" t="s">
        <v>11</v>
      </c>
      <c r="S2" s="52" t="s">
        <v>80</v>
      </c>
      <c r="T2" s="52" t="s">
        <v>45</v>
      </c>
      <c r="U2" s="52" t="s">
        <v>30</v>
      </c>
      <c r="V2" s="52" t="s">
        <v>9</v>
      </c>
      <c r="W2" s="32"/>
      <c r="X2" s="2"/>
    </row>
    <row r="3" spans="1:26" ht="13.5" customHeight="1" x14ac:dyDescent="0.2">
      <c r="A3" s="33" t="s">
        <v>12</v>
      </c>
      <c r="B3" s="89" t="s">
        <v>79</v>
      </c>
      <c r="C3" s="90"/>
      <c r="D3" s="4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9"/>
      <c r="X3" s="7"/>
      <c r="Y3" s="7"/>
    </row>
    <row r="4" spans="1:26" ht="13.5" thickBot="1" x14ac:dyDescent="0.25">
      <c r="A4" s="50" t="s">
        <v>31</v>
      </c>
      <c r="B4" s="91"/>
      <c r="C4" s="92"/>
      <c r="D4" s="27"/>
      <c r="E4" s="14">
        <v>0.03</v>
      </c>
      <c r="F4" s="14">
        <v>0.03</v>
      </c>
      <c r="G4" s="14">
        <v>0.18</v>
      </c>
      <c r="H4" s="15">
        <v>5.0000000000000001E-3</v>
      </c>
      <c r="I4" s="15">
        <v>3</v>
      </c>
      <c r="J4" s="15">
        <v>0.03</v>
      </c>
      <c r="K4" s="15">
        <v>0.03</v>
      </c>
      <c r="L4" s="15">
        <v>0.54</v>
      </c>
      <c r="M4" s="15">
        <v>0.13</v>
      </c>
      <c r="N4" s="15">
        <v>0.1</v>
      </c>
      <c r="O4" s="15">
        <v>7.0000000000000007E-2</v>
      </c>
      <c r="P4" s="15">
        <v>0.08</v>
      </c>
      <c r="Q4" s="15">
        <v>1.4E-2</v>
      </c>
      <c r="R4" s="15">
        <v>0.41</v>
      </c>
      <c r="S4" s="15">
        <v>0.01</v>
      </c>
      <c r="T4" s="15">
        <v>0.02</v>
      </c>
      <c r="U4" s="15">
        <v>0.54600000000000004</v>
      </c>
      <c r="V4" s="15">
        <v>5</v>
      </c>
      <c r="W4" s="25"/>
      <c r="X4" s="9">
        <f>Y32</f>
        <v>75.731259999999992</v>
      </c>
    </row>
    <row r="5" spans="1:26" ht="13.5" customHeight="1" thickBot="1" x14ac:dyDescent="0.25">
      <c r="A5" s="46"/>
      <c r="B5" s="93"/>
      <c r="C5" s="94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5"/>
    </row>
    <row r="6" spans="1:26" ht="13.5" thickBot="1" x14ac:dyDescent="0.25">
      <c r="A6" s="63"/>
      <c r="B6" s="95">
        <f>SUM(E6:V6)</f>
        <v>378.65629999999999</v>
      </c>
      <c r="C6" s="96"/>
      <c r="D6" s="65"/>
      <c r="E6" s="17">
        <f t="shared" ref="E6:V6" si="0">E4*E25</f>
        <v>2.85</v>
      </c>
      <c r="F6" s="17">
        <f t="shared" si="0"/>
        <v>3.8331</v>
      </c>
      <c r="G6" s="17">
        <f t="shared" si="0"/>
        <v>64.8</v>
      </c>
      <c r="H6" s="17">
        <f t="shared" si="0"/>
        <v>4.5</v>
      </c>
      <c r="I6" s="17">
        <f t="shared" si="0"/>
        <v>27.599999999999998</v>
      </c>
      <c r="J6" s="17">
        <f t="shared" si="0"/>
        <v>1.5</v>
      </c>
      <c r="K6" s="17">
        <f t="shared" si="0"/>
        <v>1.05</v>
      </c>
      <c r="L6" s="17">
        <f t="shared" si="0"/>
        <v>10.8</v>
      </c>
      <c r="M6" s="17">
        <f t="shared" si="0"/>
        <v>18.850000000000001</v>
      </c>
      <c r="N6" s="17">
        <f t="shared" si="0"/>
        <v>14.333000000000002</v>
      </c>
      <c r="O6" s="17">
        <f t="shared" si="0"/>
        <v>12.934600000000001</v>
      </c>
      <c r="P6" s="17">
        <f t="shared" si="0"/>
        <v>5.2</v>
      </c>
      <c r="Q6" s="17">
        <f t="shared" si="0"/>
        <v>0.28000000000000003</v>
      </c>
      <c r="R6" s="17">
        <f t="shared" si="0"/>
        <v>21.385599999999997</v>
      </c>
      <c r="S6" s="17">
        <f t="shared" si="0"/>
        <v>2.2000000000000002</v>
      </c>
      <c r="T6" s="17">
        <f t="shared" si="0"/>
        <v>4.6399999999999997</v>
      </c>
      <c r="U6" s="17">
        <f t="shared" si="0"/>
        <v>81.900000000000006</v>
      </c>
      <c r="V6" s="17">
        <f t="shared" si="0"/>
        <v>100</v>
      </c>
      <c r="W6" s="25"/>
    </row>
    <row r="7" spans="1:26" hidden="1" x14ac:dyDescent="0.2">
      <c r="A7" s="64" t="s">
        <v>13</v>
      </c>
      <c r="B7" s="97" t="s">
        <v>32</v>
      </c>
      <c r="C7" s="98"/>
      <c r="D7" s="4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5"/>
    </row>
    <row r="8" spans="1:26" s="11" customFormat="1" ht="13.5" hidden="1" thickBot="1" x14ac:dyDescent="0.25">
      <c r="A8" s="50" t="s">
        <v>22</v>
      </c>
      <c r="B8" s="99"/>
      <c r="C8" s="100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25"/>
      <c r="X8" s="12" t="e">
        <f>#REF!</f>
        <v>#REF!</v>
      </c>
      <c r="Y8" s="13"/>
    </row>
    <row r="9" spans="1:26" ht="13.5" hidden="1" thickBot="1" x14ac:dyDescent="0.25">
      <c r="A9" s="34"/>
      <c r="B9" s="101"/>
      <c r="C9" s="102"/>
      <c r="D9" s="10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5"/>
    </row>
    <row r="10" spans="1:26" ht="13.5" hidden="1" thickBot="1" x14ac:dyDescent="0.25">
      <c r="A10" s="21"/>
      <c r="B10" s="95">
        <f>SUM(E10:V10)</f>
        <v>0</v>
      </c>
      <c r="C10" s="96"/>
      <c r="D10" s="51"/>
      <c r="E10" s="19">
        <f t="shared" ref="E10:T10" si="1">E8*E25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/>
      <c r="P10" s="19">
        <f t="shared" si="1"/>
        <v>0</v>
      </c>
      <c r="Q10" s="19">
        <f t="shared" si="1"/>
        <v>0</v>
      </c>
      <c r="R10" s="19">
        <f t="shared" si="1"/>
        <v>0</v>
      </c>
      <c r="S10" s="19"/>
      <c r="T10" s="19">
        <f t="shared" si="1"/>
        <v>0</v>
      </c>
      <c r="U10" s="19"/>
      <c r="V10" s="19"/>
      <c r="W10" s="25"/>
    </row>
    <row r="11" spans="1:26" hidden="1" x14ac:dyDescent="0.2">
      <c r="A11" s="36" t="s">
        <v>14</v>
      </c>
      <c r="B11" s="104" t="s">
        <v>33</v>
      </c>
      <c r="C11" s="105"/>
      <c r="D11" s="47"/>
      <c r="E11" s="4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5"/>
    </row>
    <row r="12" spans="1:26" ht="12.75" hidden="1" customHeight="1" x14ac:dyDescent="0.2">
      <c r="A12" s="50">
        <v>11</v>
      </c>
      <c r="B12" s="97" t="s">
        <v>32</v>
      </c>
      <c r="C12" s="98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25"/>
      <c r="X12" s="9" t="e">
        <f>#REF!</f>
        <v>#REF!</v>
      </c>
    </row>
    <row r="13" spans="1:26" s="11" customFormat="1" hidden="1" x14ac:dyDescent="0.2">
      <c r="A13" s="50">
        <v>12</v>
      </c>
      <c r="B13" s="99"/>
      <c r="C13" s="100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25"/>
      <c r="X13" s="12" t="e">
        <f>#REF!</f>
        <v>#REF!</v>
      </c>
      <c r="Y13" s="13"/>
    </row>
    <row r="14" spans="1:26" hidden="1" x14ac:dyDescent="0.2">
      <c r="A14" s="50"/>
      <c r="B14" s="106"/>
      <c r="C14" s="107"/>
      <c r="D14" s="10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25"/>
      <c r="X14" s="9" t="e">
        <f>#REF!</f>
        <v>#REF!</v>
      </c>
    </row>
    <row r="15" spans="1:26" ht="13.5" hidden="1" thickBot="1" x14ac:dyDescent="0.25">
      <c r="A15" s="21"/>
      <c r="B15" s="112"/>
      <c r="C15" s="113"/>
      <c r="D15" s="47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5"/>
    </row>
    <row r="16" spans="1:26" ht="13.5" hidden="1" thickBot="1" x14ac:dyDescent="0.25">
      <c r="A16" s="35"/>
      <c r="B16" s="108"/>
      <c r="C16" s="109"/>
      <c r="D16" s="51"/>
      <c r="E16" s="21">
        <f>SUM(E12:E14)</f>
        <v>0</v>
      </c>
      <c r="F16" s="21">
        <f t="shared" ref="F16:T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/>
      <c r="P16" s="21">
        <f t="shared" si="2"/>
        <v>0</v>
      </c>
      <c r="Q16" s="21">
        <f t="shared" si="2"/>
        <v>0</v>
      </c>
      <c r="R16" s="21">
        <f t="shared" si="2"/>
        <v>0</v>
      </c>
      <c r="S16" s="21"/>
      <c r="T16" s="21">
        <f t="shared" si="2"/>
        <v>0</v>
      </c>
      <c r="U16" s="21"/>
      <c r="V16" s="21"/>
      <c r="W16" s="25"/>
      <c r="X16" s="9" t="e">
        <f>X12+X13+X14</f>
        <v>#REF!</v>
      </c>
    </row>
    <row r="17" spans="1:25" ht="13.5" hidden="1" thickBot="1" x14ac:dyDescent="0.25">
      <c r="A17" s="35"/>
      <c r="B17" s="114">
        <f>SUM(E17:V17)</f>
        <v>0</v>
      </c>
      <c r="C17" s="115"/>
      <c r="D17" s="51"/>
      <c r="E17" s="19">
        <f t="shared" ref="E17:T17" si="3">E16*E25</f>
        <v>0</v>
      </c>
      <c r="F17" s="19">
        <f t="shared" si="3"/>
        <v>0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/>
      <c r="P17" s="19">
        <f t="shared" si="3"/>
        <v>0</v>
      </c>
      <c r="Q17" s="19">
        <f t="shared" si="3"/>
        <v>0</v>
      </c>
      <c r="R17" s="19">
        <f t="shared" si="3"/>
        <v>0</v>
      </c>
      <c r="S17" s="19"/>
      <c r="T17" s="19">
        <f t="shared" si="3"/>
        <v>0</v>
      </c>
      <c r="U17" s="19"/>
      <c r="V17" s="19"/>
      <c r="W17" s="25"/>
    </row>
    <row r="18" spans="1:25" hidden="1" x14ac:dyDescent="0.2">
      <c r="A18" s="36" t="s">
        <v>15</v>
      </c>
      <c r="B18" s="97" t="s">
        <v>32</v>
      </c>
      <c r="C18" s="98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25"/>
      <c r="X18" s="9"/>
      <c r="Y18" s="6"/>
    </row>
    <row r="19" spans="1:25" s="11" customFormat="1" hidden="1" x14ac:dyDescent="0.2">
      <c r="A19" s="50">
        <v>13</v>
      </c>
      <c r="B19" s="99"/>
      <c r="C19" s="100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25"/>
      <c r="X19" s="12" t="e">
        <f>#REF!</f>
        <v>#REF!</v>
      </c>
      <c r="Y19" s="13"/>
    </row>
    <row r="20" spans="1:25" ht="6.75" hidden="1" customHeight="1" x14ac:dyDescent="0.2">
      <c r="A20" s="50"/>
      <c r="B20" s="106"/>
      <c r="C20" s="107"/>
      <c r="D20" s="107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25"/>
      <c r="X20" s="9" t="e">
        <f>#REF!</f>
        <v>#REF!</v>
      </c>
      <c r="Y20" s="6"/>
    </row>
    <row r="21" spans="1:25" ht="9.75" hidden="1" customHeight="1" thickBot="1" x14ac:dyDescent="0.25">
      <c r="A21" s="50"/>
      <c r="B21" s="112"/>
      <c r="C21" s="113"/>
      <c r="D21" s="47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5"/>
      <c r="X21" s="9"/>
      <c r="Y21" s="6"/>
    </row>
    <row r="22" spans="1:25" ht="13.5" hidden="1" thickBot="1" x14ac:dyDescent="0.25">
      <c r="A22" s="48"/>
      <c r="B22" s="108"/>
      <c r="C22" s="109"/>
      <c r="D22" s="51"/>
      <c r="E22" s="21">
        <f>E18+E19+E20</f>
        <v>0</v>
      </c>
      <c r="F22" s="21">
        <f>F18+F19+F20</f>
        <v>0</v>
      </c>
      <c r="G22" s="21">
        <f t="shared" ref="G22:T22" si="4">G18+G19+G20</f>
        <v>0</v>
      </c>
      <c r="H22" s="21">
        <f>H18+H19+H20</f>
        <v>0</v>
      </c>
      <c r="I22" s="21">
        <f>I18+I19+I20</f>
        <v>0</v>
      </c>
      <c r="J22" s="21">
        <f>J18+J19+J20</f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/>
      <c r="P22" s="21">
        <f>P18+P19+P20</f>
        <v>0</v>
      </c>
      <c r="Q22" s="21">
        <f t="shared" si="4"/>
        <v>0</v>
      </c>
      <c r="R22" s="21">
        <f>R18+R19+R20</f>
        <v>0</v>
      </c>
      <c r="S22" s="21"/>
      <c r="T22" s="21">
        <f t="shared" si="4"/>
        <v>0</v>
      </c>
      <c r="U22" s="21"/>
      <c r="V22" s="21"/>
      <c r="W22" s="25"/>
      <c r="X22" s="8" t="e">
        <f>X19+X20</f>
        <v>#REF!</v>
      </c>
    </row>
    <row r="23" spans="1:25" x14ac:dyDescent="0.2">
      <c r="A23" s="28"/>
      <c r="B23" s="110" t="s">
        <v>1</v>
      </c>
      <c r="C23" s="111"/>
      <c r="D23" s="2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25"/>
      <c r="X23" s="3"/>
    </row>
    <row r="24" spans="1:25" x14ac:dyDescent="0.2">
      <c r="A24" s="28"/>
      <c r="B24" s="110" t="s">
        <v>2</v>
      </c>
      <c r="C24" s="111"/>
      <c r="D24" s="28"/>
      <c r="E24" s="22">
        <f>E4+E8+E16+E22</f>
        <v>0.03</v>
      </c>
      <c r="F24" s="22">
        <f t="shared" ref="F24:V24" si="5">F4+F8+F16+F22</f>
        <v>0.03</v>
      </c>
      <c r="G24" s="22">
        <f t="shared" si="5"/>
        <v>0.18</v>
      </c>
      <c r="H24" s="22">
        <f t="shared" si="5"/>
        <v>5.0000000000000001E-3</v>
      </c>
      <c r="I24" s="22">
        <f t="shared" si="5"/>
        <v>3</v>
      </c>
      <c r="J24" s="22">
        <f t="shared" si="5"/>
        <v>0.03</v>
      </c>
      <c r="K24" s="22">
        <f t="shared" si="5"/>
        <v>0.03</v>
      </c>
      <c r="L24" s="22">
        <f t="shared" si="5"/>
        <v>0.54</v>
      </c>
      <c r="M24" s="22">
        <f t="shared" si="5"/>
        <v>0.13</v>
      </c>
      <c r="N24" s="22">
        <f t="shared" si="5"/>
        <v>0.1</v>
      </c>
      <c r="O24" s="22">
        <f t="shared" si="5"/>
        <v>7.0000000000000007E-2</v>
      </c>
      <c r="P24" s="22">
        <f t="shared" si="5"/>
        <v>0.08</v>
      </c>
      <c r="Q24" s="22">
        <f t="shared" si="5"/>
        <v>1.4E-2</v>
      </c>
      <c r="R24" s="22">
        <f t="shared" si="5"/>
        <v>0.41</v>
      </c>
      <c r="S24" s="22">
        <f t="shared" si="5"/>
        <v>0.01</v>
      </c>
      <c r="T24" s="22">
        <f t="shared" si="5"/>
        <v>0.02</v>
      </c>
      <c r="U24" s="22">
        <f t="shared" si="5"/>
        <v>0.54600000000000004</v>
      </c>
      <c r="V24" s="22">
        <f t="shared" si="5"/>
        <v>5</v>
      </c>
      <c r="W24" s="25"/>
      <c r="X24" s="3"/>
    </row>
    <row r="25" spans="1:25" s="26" customFormat="1" x14ac:dyDescent="0.2">
      <c r="A25" s="28"/>
      <c r="B25" s="110" t="s">
        <v>3</v>
      </c>
      <c r="C25" s="111"/>
      <c r="D25" s="28"/>
      <c r="E25" s="15">
        <v>95</v>
      </c>
      <c r="F25" s="15">
        <v>127.77</v>
      </c>
      <c r="G25" s="15">
        <v>360</v>
      </c>
      <c r="H25" s="15">
        <v>900</v>
      </c>
      <c r="I25" s="15">
        <v>9.1999999999999993</v>
      </c>
      <c r="J25" s="15">
        <v>50</v>
      </c>
      <c r="K25" s="15">
        <v>35</v>
      </c>
      <c r="L25" s="15">
        <v>20</v>
      </c>
      <c r="M25" s="15">
        <v>145</v>
      </c>
      <c r="N25" s="15">
        <v>143.33000000000001</v>
      </c>
      <c r="O25" s="15">
        <v>184.78</v>
      </c>
      <c r="P25" s="15">
        <v>65</v>
      </c>
      <c r="Q25" s="15">
        <v>20</v>
      </c>
      <c r="R25" s="15">
        <v>52.16</v>
      </c>
      <c r="S25" s="15">
        <v>220</v>
      </c>
      <c r="T25" s="15">
        <v>232</v>
      </c>
      <c r="U25" s="15">
        <v>150</v>
      </c>
      <c r="V25" s="15">
        <v>20</v>
      </c>
      <c r="W25" s="25"/>
      <c r="X25" s="29"/>
    </row>
    <row r="26" spans="1:25" x14ac:dyDescent="0.2">
      <c r="A26" s="28"/>
      <c r="B26" s="37" t="s">
        <v>4</v>
      </c>
      <c r="C26" s="38">
        <f>SUM(E26:V26)</f>
        <v>378.65629999999999</v>
      </c>
      <c r="D26" s="28"/>
      <c r="E26" s="22">
        <f t="shared" ref="E26:V26" si="6">E24*E25</f>
        <v>2.85</v>
      </c>
      <c r="F26" s="22">
        <f t="shared" si="6"/>
        <v>3.8331</v>
      </c>
      <c r="G26" s="22">
        <f t="shared" si="6"/>
        <v>64.8</v>
      </c>
      <c r="H26" s="22">
        <f t="shared" si="6"/>
        <v>4.5</v>
      </c>
      <c r="I26" s="22">
        <f t="shared" si="6"/>
        <v>27.599999999999998</v>
      </c>
      <c r="J26" s="22">
        <f t="shared" si="6"/>
        <v>1.5</v>
      </c>
      <c r="K26" s="22">
        <f t="shared" si="6"/>
        <v>1.05</v>
      </c>
      <c r="L26" s="22">
        <f t="shared" si="6"/>
        <v>10.8</v>
      </c>
      <c r="M26" s="22">
        <f t="shared" si="6"/>
        <v>18.850000000000001</v>
      </c>
      <c r="N26" s="22">
        <f>N24*N25</f>
        <v>14.333000000000002</v>
      </c>
      <c r="O26" s="22">
        <f>O24*O25</f>
        <v>12.934600000000001</v>
      </c>
      <c r="P26" s="22">
        <f>P24*P25</f>
        <v>5.2</v>
      </c>
      <c r="Q26" s="22">
        <f t="shared" si="6"/>
        <v>0.28000000000000003</v>
      </c>
      <c r="R26" s="22">
        <f t="shared" si="6"/>
        <v>21.385599999999997</v>
      </c>
      <c r="S26" s="22">
        <f t="shared" si="6"/>
        <v>2.2000000000000002</v>
      </c>
      <c r="T26" s="22">
        <f t="shared" si="6"/>
        <v>4.6399999999999997</v>
      </c>
      <c r="U26" s="22">
        <f t="shared" si="6"/>
        <v>81.900000000000006</v>
      </c>
      <c r="V26" s="22">
        <f t="shared" si="6"/>
        <v>100</v>
      </c>
      <c r="W26" s="25"/>
      <c r="X26" s="3"/>
    </row>
    <row r="27" spans="1:25" x14ac:dyDescent="0.2">
      <c r="A27" s="29"/>
      <c r="B27" s="29"/>
      <c r="C27" s="29"/>
      <c r="D27" s="2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29"/>
      <c r="X27" s="3"/>
      <c r="Y27" s="3"/>
    </row>
    <row r="28" spans="1:25" x14ac:dyDescent="0.2">
      <c r="A28" s="40" t="s">
        <v>5</v>
      </c>
      <c r="B28" s="40"/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3"/>
      <c r="N28" s="43"/>
      <c r="O28" s="43"/>
      <c r="P28" s="43"/>
      <c r="Q28" s="43"/>
      <c r="R28" s="43"/>
      <c r="S28" s="43"/>
    </row>
    <row r="29" spans="1:25" x14ac:dyDescent="0.2">
      <c r="A29" s="40"/>
      <c r="B29" s="40"/>
      <c r="C29" s="40"/>
      <c r="D29" s="40"/>
      <c r="E29" s="41"/>
      <c r="F29" s="41"/>
      <c r="G29" s="41"/>
      <c r="H29" s="41"/>
      <c r="I29" s="41"/>
      <c r="J29" s="41"/>
      <c r="K29" s="41"/>
      <c r="L29" s="41"/>
      <c r="M29" s="43"/>
      <c r="N29" s="43"/>
      <c r="O29" s="43"/>
      <c r="P29" s="43"/>
      <c r="Q29" s="43"/>
      <c r="R29" s="43"/>
      <c r="S29" s="43"/>
    </row>
    <row r="30" spans="1:25" x14ac:dyDescent="0.2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3"/>
      <c r="N30" s="43"/>
      <c r="O30" s="43"/>
      <c r="P30" s="43"/>
      <c r="Q30" s="43"/>
      <c r="R30" s="43"/>
      <c r="S30" s="43"/>
    </row>
    <row r="32" spans="1:25" x14ac:dyDescent="0.2">
      <c r="E32" s="25">
        <f t="shared" ref="E32:V33" si="7">E4*E25</f>
        <v>2.85</v>
      </c>
      <c r="F32" s="25">
        <f t="shared" si="7"/>
        <v>3.8331</v>
      </c>
      <c r="G32" s="25">
        <f t="shared" si="7"/>
        <v>64.8</v>
      </c>
      <c r="H32" s="25">
        <f t="shared" si="7"/>
        <v>4.5</v>
      </c>
      <c r="I32" s="25">
        <f t="shared" si="7"/>
        <v>27.599999999999998</v>
      </c>
      <c r="J32" s="25">
        <f t="shared" si="7"/>
        <v>1.5</v>
      </c>
      <c r="K32" s="25">
        <f t="shared" si="7"/>
        <v>1.05</v>
      </c>
      <c r="L32" s="25">
        <f t="shared" si="7"/>
        <v>10.8</v>
      </c>
      <c r="M32" s="25">
        <f t="shared" si="7"/>
        <v>18.850000000000001</v>
      </c>
      <c r="N32" s="25">
        <f t="shared" si="7"/>
        <v>14.333000000000002</v>
      </c>
      <c r="O32" s="25">
        <f t="shared" si="7"/>
        <v>12.934600000000001</v>
      </c>
      <c r="P32" s="25">
        <f t="shared" si="7"/>
        <v>5.2</v>
      </c>
      <c r="Q32" s="25">
        <f t="shared" si="7"/>
        <v>0.28000000000000003</v>
      </c>
      <c r="R32" s="25">
        <f t="shared" si="7"/>
        <v>21.385599999999997</v>
      </c>
      <c r="S32" s="25">
        <f t="shared" si="7"/>
        <v>2.2000000000000002</v>
      </c>
      <c r="T32" s="25">
        <f t="shared" si="7"/>
        <v>4.6399999999999997</v>
      </c>
      <c r="U32" s="25">
        <f t="shared" si="7"/>
        <v>81.900000000000006</v>
      </c>
      <c r="V32" s="25">
        <f t="shared" si="7"/>
        <v>100</v>
      </c>
      <c r="W32" s="25">
        <f>W4*W25</f>
        <v>0</v>
      </c>
      <c r="X32" s="4">
        <f>SUM(E32:W32)</f>
        <v>378.65629999999999</v>
      </c>
      <c r="Y32" s="4">
        <f>X32/5</f>
        <v>75.731259999999992</v>
      </c>
    </row>
    <row r="33" spans="18:18" x14ac:dyDescent="0.2">
      <c r="R33" s="25">
        <f t="shared" si="7"/>
        <v>0</v>
      </c>
    </row>
  </sheetData>
  <mergeCells count="22">
    <mergeCell ref="B22:C22"/>
    <mergeCell ref="B23:C23"/>
    <mergeCell ref="B24:C24"/>
    <mergeCell ref="B25:C25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V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33"/>
  <sheetViews>
    <sheetView workbookViewId="0">
      <selection activeCell="P6" sqref="P6"/>
    </sheetView>
  </sheetViews>
  <sheetFormatPr defaultRowHeight="12.75" x14ac:dyDescent="0.2"/>
  <cols>
    <col min="1" max="1" width="6.28515625" style="26" customWidth="1"/>
    <col min="2" max="2" width="6.5703125" style="26" customWidth="1"/>
    <col min="3" max="3" width="12.5703125" style="26" customWidth="1"/>
    <col min="4" max="4" width="0.85546875" style="26" hidden="1" customWidth="1"/>
    <col min="5" max="5" width="5" style="23" customWidth="1"/>
    <col min="6" max="6" width="3.85546875" style="23" customWidth="1"/>
    <col min="7" max="8" width="4.28515625" style="23" customWidth="1"/>
    <col min="9" max="9" width="4.42578125" style="23" customWidth="1"/>
    <col min="10" max="11" width="3.85546875" style="23" customWidth="1"/>
    <col min="12" max="12" width="3.7109375" style="23" customWidth="1"/>
    <col min="13" max="13" width="4.7109375" style="23" customWidth="1"/>
    <col min="14" max="14" width="5" style="23" customWidth="1"/>
    <col min="15" max="15" width="4.28515625" style="23" customWidth="1"/>
    <col min="16" max="16" width="3.7109375" style="23" customWidth="1"/>
    <col min="17" max="17" width="4" style="23" customWidth="1"/>
    <col min="18" max="18" width="4.28515625" style="23" customWidth="1"/>
    <col min="19" max="20" width="4.5703125" style="23" customWidth="1"/>
    <col min="21" max="21" width="1.85546875" style="26" customWidth="1"/>
    <col min="22" max="22" width="7.7109375" customWidth="1"/>
  </cols>
  <sheetData>
    <row r="1" spans="1:24" x14ac:dyDescent="0.2">
      <c r="A1" s="81"/>
      <c r="B1" s="83" t="s">
        <v>20</v>
      </c>
      <c r="C1" s="84"/>
      <c r="D1" s="30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31"/>
      <c r="V1" s="5"/>
      <c r="W1" s="5"/>
      <c r="X1" s="1"/>
    </row>
    <row r="2" spans="1:24" ht="46.5" customHeight="1" x14ac:dyDescent="0.2">
      <c r="A2" s="82"/>
      <c r="B2" s="87" t="s">
        <v>19</v>
      </c>
      <c r="C2" s="88"/>
      <c r="D2" s="44"/>
      <c r="E2" s="52" t="s">
        <v>27</v>
      </c>
      <c r="F2" s="52" t="s">
        <v>43</v>
      </c>
      <c r="G2" s="52" t="s">
        <v>34</v>
      </c>
      <c r="H2" s="52" t="s">
        <v>38</v>
      </c>
      <c r="I2" s="52" t="s">
        <v>6</v>
      </c>
      <c r="J2" s="52" t="s">
        <v>35</v>
      </c>
      <c r="K2" s="52" t="s">
        <v>7</v>
      </c>
      <c r="L2" s="52" t="s">
        <v>36</v>
      </c>
      <c r="M2" s="52" t="s">
        <v>50</v>
      </c>
      <c r="N2" s="52" t="s">
        <v>89</v>
      </c>
      <c r="O2" s="52" t="s">
        <v>45</v>
      </c>
      <c r="P2" s="52" t="s">
        <v>51</v>
      </c>
      <c r="Q2" s="52" t="s">
        <v>10</v>
      </c>
      <c r="R2" s="52" t="s">
        <v>8</v>
      </c>
      <c r="S2" s="52" t="s">
        <v>11</v>
      </c>
      <c r="T2" s="52" t="s">
        <v>9</v>
      </c>
      <c r="U2" s="32"/>
      <c r="V2" s="2"/>
    </row>
    <row r="3" spans="1:24" s="10" customFormat="1" ht="13.5" customHeight="1" x14ac:dyDescent="0.2">
      <c r="A3" s="14" t="s">
        <v>12</v>
      </c>
      <c r="B3" s="89" t="s">
        <v>90</v>
      </c>
      <c r="C3" s="90"/>
      <c r="D3" s="5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39"/>
      <c r="V3" s="7"/>
      <c r="W3" s="7"/>
    </row>
    <row r="4" spans="1:24" s="10" customFormat="1" ht="13.5" customHeight="1" thickBot="1" x14ac:dyDescent="0.25">
      <c r="A4" s="50" t="s">
        <v>58</v>
      </c>
      <c r="B4" s="91"/>
      <c r="C4" s="92"/>
      <c r="D4" s="54"/>
      <c r="E4" s="14">
        <v>0.01</v>
      </c>
      <c r="F4" s="14">
        <v>0.13</v>
      </c>
      <c r="G4" s="15">
        <v>0.1</v>
      </c>
      <c r="H4" s="15">
        <v>0.1</v>
      </c>
      <c r="I4" s="15">
        <v>4.0000000000000001E-3</v>
      </c>
      <c r="J4" s="15">
        <v>0.02</v>
      </c>
      <c r="K4" s="15">
        <v>0.02</v>
      </c>
      <c r="L4" s="15">
        <v>0.14000000000000001</v>
      </c>
      <c r="M4" s="15">
        <v>0.45</v>
      </c>
      <c r="N4" s="15">
        <v>0.05</v>
      </c>
      <c r="O4" s="15">
        <v>0.01</v>
      </c>
      <c r="P4" s="15">
        <v>1.0999999999999999E-2</v>
      </c>
      <c r="Q4" s="15">
        <v>0.06</v>
      </c>
      <c r="R4" s="15">
        <v>1.4E-2</v>
      </c>
      <c r="S4" s="15">
        <v>0.28000000000000003</v>
      </c>
      <c r="T4" s="15">
        <v>3</v>
      </c>
      <c r="U4" s="25"/>
      <c r="V4" s="55">
        <f>W33</f>
        <v>75.725399999999993</v>
      </c>
      <c r="W4" s="8"/>
    </row>
    <row r="5" spans="1:24" s="10" customFormat="1" ht="12.75" customHeight="1" thickBot="1" x14ac:dyDescent="0.25">
      <c r="A5" s="46"/>
      <c r="B5" s="93"/>
      <c r="C5" s="94"/>
      <c r="D5" s="54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25"/>
    </row>
    <row r="6" spans="1:24" ht="13.5" thickBot="1" x14ac:dyDescent="0.25">
      <c r="A6" s="72"/>
      <c r="B6" s="95">
        <f>SUM(E6:T6)</f>
        <v>302.90159999999997</v>
      </c>
      <c r="C6" s="96"/>
      <c r="D6" s="74"/>
      <c r="E6" s="17">
        <f t="shared" ref="E6:T6" si="0">E4*E25</f>
        <v>1.2777000000000001</v>
      </c>
      <c r="F6" s="17">
        <f t="shared" si="0"/>
        <v>5.2</v>
      </c>
      <c r="G6" s="17">
        <f t="shared" si="0"/>
        <v>5.1000000000000005</v>
      </c>
      <c r="H6" s="17">
        <f t="shared" si="0"/>
        <v>14.5</v>
      </c>
      <c r="I6" s="17">
        <f t="shared" si="0"/>
        <v>3.6</v>
      </c>
      <c r="J6" s="17">
        <f t="shared" si="0"/>
        <v>1.1000000000000001</v>
      </c>
      <c r="K6" s="17">
        <f t="shared" si="0"/>
        <v>0.9</v>
      </c>
      <c r="L6" s="17">
        <f t="shared" si="0"/>
        <v>2.8000000000000003</v>
      </c>
      <c r="M6" s="17">
        <f t="shared" si="0"/>
        <v>85.5</v>
      </c>
      <c r="N6" s="17">
        <f t="shared" si="0"/>
        <v>9.2394999999999996</v>
      </c>
      <c r="O6" s="17">
        <f t="shared" si="0"/>
        <v>2.3199999999999998</v>
      </c>
      <c r="P6" s="17">
        <f t="shared" si="0"/>
        <v>2.42</v>
      </c>
      <c r="Q6" s="17">
        <f t="shared" si="0"/>
        <v>3.9</v>
      </c>
      <c r="R6" s="17">
        <f t="shared" si="0"/>
        <v>0.28000000000000003</v>
      </c>
      <c r="S6" s="17">
        <f t="shared" si="0"/>
        <v>14.7644</v>
      </c>
      <c r="T6" s="17">
        <f t="shared" si="0"/>
        <v>150</v>
      </c>
      <c r="U6" s="25"/>
    </row>
    <row r="7" spans="1:24" ht="13.5" hidden="1" thickBot="1" x14ac:dyDescent="0.25">
      <c r="A7" s="73" t="s">
        <v>13</v>
      </c>
      <c r="B7" s="97" t="s">
        <v>32</v>
      </c>
      <c r="C7" s="98"/>
      <c r="D7" s="4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7">
        <f t="shared" ref="S7:S22" si="1">S5*S26</f>
        <v>0</v>
      </c>
      <c r="T7" s="18"/>
      <c r="U7" s="25"/>
    </row>
    <row r="8" spans="1:24" s="11" customFormat="1" ht="13.5" hidden="1" thickBot="1" x14ac:dyDescent="0.25">
      <c r="A8" s="50" t="s">
        <v>22</v>
      </c>
      <c r="B8" s="99"/>
      <c r="C8" s="100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7">
        <f t="shared" si="1"/>
        <v>0</v>
      </c>
      <c r="T8" s="15"/>
      <c r="U8" s="25"/>
      <c r="V8" s="12" t="e">
        <f>#REF!</f>
        <v>#REF!</v>
      </c>
      <c r="W8" s="13"/>
    </row>
    <row r="9" spans="1:24" ht="13.5" hidden="1" thickBot="1" x14ac:dyDescent="0.25">
      <c r="A9" s="34"/>
      <c r="B9" s="101"/>
      <c r="C9" s="102"/>
      <c r="D9" s="10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>
        <f t="shared" si="1"/>
        <v>0</v>
      </c>
      <c r="T9" s="16"/>
      <c r="U9" s="25"/>
    </row>
    <row r="10" spans="1:24" ht="13.5" hidden="1" thickBot="1" x14ac:dyDescent="0.25">
      <c r="A10" s="21"/>
      <c r="B10" s="95">
        <f>SUM(E10:T10)</f>
        <v>0</v>
      </c>
      <c r="C10" s="96"/>
      <c r="D10" s="51"/>
      <c r="E10" s="19">
        <f t="shared" ref="E10:R10" si="2">E8*E25</f>
        <v>0</v>
      </c>
      <c r="F10" s="19">
        <f t="shared" si="2"/>
        <v>0</v>
      </c>
      <c r="G10" s="19">
        <f t="shared" si="2"/>
        <v>0</v>
      </c>
      <c r="H10" s="19">
        <f t="shared" si="2"/>
        <v>0</v>
      </c>
      <c r="I10" s="19">
        <f t="shared" si="2"/>
        <v>0</v>
      </c>
      <c r="J10" s="19">
        <f t="shared" si="2"/>
        <v>0</v>
      </c>
      <c r="K10" s="19">
        <f t="shared" si="2"/>
        <v>0</v>
      </c>
      <c r="L10" s="19">
        <f t="shared" si="2"/>
        <v>0</v>
      </c>
      <c r="M10" s="19">
        <f t="shared" si="2"/>
        <v>0</v>
      </c>
      <c r="N10" s="19">
        <f t="shared" si="2"/>
        <v>0</v>
      </c>
      <c r="O10" s="19">
        <f t="shared" si="2"/>
        <v>0</v>
      </c>
      <c r="P10" s="19">
        <f t="shared" si="2"/>
        <v>0</v>
      </c>
      <c r="Q10" s="19">
        <f t="shared" si="2"/>
        <v>0</v>
      </c>
      <c r="R10" s="19">
        <f t="shared" si="2"/>
        <v>0</v>
      </c>
      <c r="S10" s="17">
        <f t="shared" si="1"/>
        <v>0</v>
      </c>
      <c r="T10" s="19"/>
      <c r="U10" s="25"/>
    </row>
    <row r="11" spans="1:24" ht="13.5" hidden="1" thickBot="1" x14ac:dyDescent="0.25">
      <c r="A11" s="36" t="s">
        <v>14</v>
      </c>
      <c r="B11" s="104" t="s">
        <v>33</v>
      </c>
      <c r="C11" s="105"/>
      <c r="D11" s="47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17">
        <f t="shared" si="1"/>
        <v>0</v>
      </c>
      <c r="T11" s="20"/>
      <c r="U11" s="25"/>
    </row>
    <row r="12" spans="1:24" ht="12.75" hidden="1" customHeight="1" x14ac:dyDescent="0.2">
      <c r="A12" s="50">
        <v>11</v>
      </c>
      <c r="B12" s="97" t="s">
        <v>32</v>
      </c>
      <c r="C12" s="98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7">
        <f t="shared" si="1"/>
        <v>0</v>
      </c>
      <c r="T12" s="15"/>
      <c r="U12" s="25"/>
      <c r="V12" s="9" t="e">
        <f>#REF!</f>
        <v>#REF!</v>
      </c>
    </row>
    <row r="13" spans="1:24" s="11" customFormat="1" ht="13.5" hidden="1" thickBot="1" x14ac:dyDescent="0.25">
      <c r="A13" s="50">
        <v>12</v>
      </c>
      <c r="B13" s="99"/>
      <c r="C13" s="100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7">
        <f t="shared" si="1"/>
        <v>0</v>
      </c>
      <c r="T13" s="15"/>
      <c r="U13" s="25"/>
      <c r="V13" s="12" t="e">
        <f>#REF!</f>
        <v>#REF!</v>
      </c>
      <c r="W13" s="13"/>
    </row>
    <row r="14" spans="1:24" ht="13.5" hidden="1" thickBot="1" x14ac:dyDescent="0.25">
      <c r="A14" s="50"/>
      <c r="B14" s="106"/>
      <c r="C14" s="107"/>
      <c r="D14" s="10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7">
        <f t="shared" si="1"/>
        <v>0</v>
      </c>
      <c r="T14" s="15"/>
      <c r="U14" s="25"/>
      <c r="V14" s="9" t="e">
        <f>#REF!</f>
        <v>#REF!</v>
      </c>
    </row>
    <row r="15" spans="1:24" ht="13.5" hidden="1" thickBot="1" x14ac:dyDescent="0.25">
      <c r="A15" s="21"/>
      <c r="B15" s="112"/>
      <c r="C15" s="113"/>
      <c r="D15" s="47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>
        <f t="shared" si="1"/>
        <v>0</v>
      </c>
      <c r="T15" s="16"/>
      <c r="U15" s="25"/>
    </row>
    <row r="16" spans="1:24" ht="13.5" hidden="1" thickBot="1" x14ac:dyDescent="0.25">
      <c r="A16" s="35"/>
      <c r="B16" s="108"/>
      <c r="C16" s="109"/>
      <c r="D16" s="51"/>
      <c r="E16" s="21">
        <f t="shared" ref="E16:R16" si="3">SUM(E12:E14)</f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t="shared" si="3"/>
        <v>0</v>
      </c>
      <c r="M16" s="21">
        <f t="shared" si="3"/>
        <v>0</v>
      </c>
      <c r="N16" s="21">
        <f t="shared" si="3"/>
        <v>0</v>
      </c>
      <c r="O16" s="21">
        <f t="shared" si="3"/>
        <v>0</v>
      </c>
      <c r="P16" s="21">
        <f t="shared" si="3"/>
        <v>0</v>
      </c>
      <c r="Q16" s="21">
        <f t="shared" si="3"/>
        <v>0</v>
      </c>
      <c r="R16" s="21">
        <f t="shared" si="3"/>
        <v>0</v>
      </c>
      <c r="S16" s="17">
        <f t="shared" si="1"/>
        <v>0</v>
      </c>
      <c r="T16" s="21"/>
      <c r="U16" s="25"/>
      <c r="V16" s="9" t="e">
        <f>V12+V13+V14</f>
        <v>#REF!</v>
      </c>
    </row>
    <row r="17" spans="1:23" ht="13.5" hidden="1" thickBot="1" x14ac:dyDescent="0.25">
      <c r="A17" s="35"/>
      <c r="B17" s="114">
        <f>SUM(E17:T17)</f>
        <v>0</v>
      </c>
      <c r="C17" s="115"/>
      <c r="D17" s="51"/>
      <c r="E17" s="19">
        <f t="shared" ref="E17:R17" si="4">E16*E25</f>
        <v>0</v>
      </c>
      <c r="F17" s="19">
        <f t="shared" si="4"/>
        <v>0</v>
      </c>
      <c r="G17" s="19">
        <f t="shared" si="4"/>
        <v>0</v>
      </c>
      <c r="H17" s="19">
        <f t="shared" si="4"/>
        <v>0</v>
      </c>
      <c r="I17" s="19">
        <f t="shared" si="4"/>
        <v>0</v>
      </c>
      <c r="J17" s="19">
        <f t="shared" si="4"/>
        <v>0</v>
      </c>
      <c r="K17" s="19">
        <f t="shared" si="4"/>
        <v>0</v>
      </c>
      <c r="L17" s="19">
        <f t="shared" si="4"/>
        <v>0</v>
      </c>
      <c r="M17" s="19">
        <f t="shared" si="4"/>
        <v>0</v>
      </c>
      <c r="N17" s="19">
        <f t="shared" si="4"/>
        <v>0</v>
      </c>
      <c r="O17" s="19">
        <f t="shared" si="4"/>
        <v>0</v>
      </c>
      <c r="P17" s="19">
        <f t="shared" si="4"/>
        <v>0</v>
      </c>
      <c r="Q17" s="19">
        <f t="shared" si="4"/>
        <v>0</v>
      </c>
      <c r="R17" s="19">
        <f t="shared" si="4"/>
        <v>0</v>
      </c>
      <c r="S17" s="17">
        <f t="shared" si="1"/>
        <v>0</v>
      </c>
      <c r="T17" s="19"/>
      <c r="U17" s="25"/>
    </row>
    <row r="18" spans="1:23" ht="13.5" hidden="1" thickBot="1" x14ac:dyDescent="0.25">
      <c r="A18" s="36" t="s">
        <v>15</v>
      </c>
      <c r="B18" s="97" t="s">
        <v>32</v>
      </c>
      <c r="C18" s="98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7">
        <f t="shared" si="1"/>
        <v>0</v>
      </c>
      <c r="T18" s="14"/>
      <c r="U18" s="25"/>
      <c r="V18" s="9"/>
      <c r="W18" s="6"/>
    </row>
    <row r="19" spans="1:23" s="11" customFormat="1" ht="13.5" hidden="1" thickBot="1" x14ac:dyDescent="0.25">
      <c r="A19" s="50">
        <v>13</v>
      </c>
      <c r="B19" s="99"/>
      <c r="C19" s="100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7">
        <f t="shared" si="1"/>
        <v>0</v>
      </c>
      <c r="T19" s="15"/>
      <c r="U19" s="25"/>
      <c r="V19" s="12" t="e">
        <f>#REF!</f>
        <v>#REF!</v>
      </c>
      <c r="W19" s="13"/>
    </row>
    <row r="20" spans="1:23" ht="6.75" hidden="1" customHeight="1" x14ac:dyDescent="0.2">
      <c r="A20" s="50"/>
      <c r="B20" s="106"/>
      <c r="C20" s="107"/>
      <c r="D20" s="107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7">
        <f t="shared" si="1"/>
        <v>0</v>
      </c>
      <c r="T20" s="15"/>
      <c r="U20" s="25"/>
      <c r="V20" s="9" t="e">
        <f>#REF!</f>
        <v>#REF!</v>
      </c>
      <c r="W20" s="6"/>
    </row>
    <row r="21" spans="1:23" ht="9.75" hidden="1" customHeight="1" thickBot="1" x14ac:dyDescent="0.25">
      <c r="A21" s="50"/>
      <c r="B21" s="112"/>
      <c r="C21" s="113"/>
      <c r="D21" s="47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17">
        <f t="shared" si="1"/>
        <v>0</v>
      </c>
      <c r="T21" s="21"/>
      <c r="U21" s="25"/>
      <c r="V21" s="9"/>
      <c r="W21" s="6"/>
    </row>
    <row r="22" spans="1:23" ht="13.5" hidden="1" thickBot="1" x14ac:dyDescent="0.25">
      <c r="A22" s="48"/>
      <c r="B22" s="108"/>
      <c r="C22" s="109"/>
      <c r="D22" s="51"/>
      <c r="E22" s="21">
        <f>E18+E19+E20</f>
        <v>0</v>
      </c>
      <c r="F22" s="21">
        <f t="shared" ref="F22:R22" si="5">F18+F19+F20</f>
        <v>0</v>
      </c>
      <c r="G22" s="21">
        <f>G18+G19+G20</f>
        <v>0</v>
      </c>
      <c r="H22" s="21">
        <f t="shared" si="5"/>
        <v>0</v>
      </c>
      <c r="I22" s="21">
        <f>I18+I19+I20</f>
        <v>0</v>
      </c>
      <c r="J22" s="21">
        <f>J18+J19+J20</f>
        <v>0</v>
      </c>
      <c r="K22" s="21">
        <f t="shared" si="5"/>
        <v>0</v>
      </c>
      <c r="L22" s="21">
        <f t="shared" si="5"/>
        <v>0</v>
      </c>
      <c r="M22" s="21">
        <f t="shared" si="5"/>
        <v>0</v>
      </c>
      <c r="N22" s="21">
        <f t="shared" si="5"/>
        <v>0</v>
      </c>
      <c r="O22" s="21">
        <f>O18+O19+O20</f>
        <v>0</v>
      </c>
      <c r="P22" s="21">
        <f t="shared" si="5"/>
        <v>0</v>
      </c>
      <c r="Q22" s="21">
        <f t="shared" si="5"/>
        <v>0</v>
      </c>
      <c r="R22" s="21">
        <f t="shared" si="5"/>
        <v>0</v>
      </c>
      <c r="S22" s="17">
        <f t="shared" si="1"/>
        <v>0</v>
      </c>
      <c r="T22" s="21"/>
      <c r="U22" s="25"/>
      <c r="V22" s="8" t="e">
        <f>V19+V20</f>
        <v>#REF!</v>
      </c>
    </row>
    <row r="23" spans="1:23" x14ac:dyDescent="0.2">
      <c r="A23" s="28"/>
      <c r="B23" s="110" t="s">
        <v>1</v>
      </c>
      <c r="C23" s="111"/>
      <c r="D23" s="2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5"/>
      <c r="V23" s="3"/>
    </row>
    <row r="24" spans="1:23" x14ac:dyDescent="0.2">
      <c r="A24" s="28"/>
      <c r="B24" s="110" t="s">
        <v>2</v>
      </c>
      <c r="C24" s="111"/>
      <c r="D24" s="28"/>
      <c r="E24" s="22">
        <f t="shared" ref="E24:R24" si="6">E4+E8+E16+E22</f>
        <v>0.01</v>
      </c>
      <c r="F24" s="22">
        <f t="shared" si="6"/>
        <v>0.13</v>
      </c>
      <c r="G24" s="22">
        <f t="shared" si="6"/>
        <v>0.1</v>
      </c>
      <c r="H24" s="22">
        <f t="shared" si="6"/>
        <v>0.1</v>
      </c>
      <c r="I24" s="22">
        <f t="shared" si="6"/>
        <v>4.0000000000000001E-3</v>
      </c>
      <c r="J24" s="22">
        <f t="shared" si="6"/>
        <v>0.02</v>
      </c>
      <c r="K24" s="22">
        <f t="shared" si="6"/>
        <v>0.02</v>
      </c>
      <c r="L24" s="22">
        <f t="shared" si="6"/>
        <v>0.14000000000000001</v>
      </c>
      <c r="M24" s="22">
        <f t="shared" si="6"/>
        <v>0.45</v>
      </c>
      <c r="N24" s="22">
        <f t="shared" si="6"/>
        <v>0.05</v>
      </c>
      <c r="O24" s="22">
        <f t="shared" si="6"/>
        <v>0.01</v>
      </c>
      <c r="P24" s="22">
        <f t="shared" si="6"/>
        <v>1.0999999999999999E-2</v>
      </c>
      <c r="Q24" s="22">
        <f t="shared" si="6"/>
        <v>0.06</v>
      </c>
      <c r="R24" s="22">
        <f t="shared" si="6"/>
        <v>1.4E-2</v>
      </c>
      <c r="S24" s="22">
        <f>S4+S8+S16+S22</f>
        <v>0.28000000000000003</v>
      </c>
      <c r="T24" s="22">
        <f>T4+T8+T16+T22</f>
        <v>3</v>
      </c>
      <c r="U24" s="25"/>
      <c r="V24" s="3"/>
    </row>
    <row r="25" spans="1:23" s="26" customFormat="1" x14ac:dyDescent="0.2">
      <c r="A25" s="28"/>
      <c r="B25" s="110" t="s">
        <v>3</v>
      </c>
      <c r="C25" s="111"/>
      <c r="D25" s="28"/>
      <c r="E25" s="15">
        <v>127.77</v>
      </c>
      <c r="F25" s="15">
        <v>40</v>
      </c>
      <c r="G25" s="15">
        <v>51</v>
      </c>
      <c r="H25" s="15">
        <v>145</v>
      </c>
      <c r="I25" s="15">
        <v>900</v>
      </c>
      <c r="J25" s="15">
        <v>55</v>
      </c>
      <c r="K25" s="15">
        <v>45</v>
      </c>
      <c r="L25" s="15">
        <v>20</v>
      </c>
      <c r="M25" s="15">
        <v>190</v>
      </c>
      <c r="N25" s="15">
        <v>184.79</v>
      </c>
      <c r="O25" s="15">
        <v>232</v>
      </c>
      <c r="P25" s="15">
        <v>220</v>
      </c>
      <c r="Q25" s="15">
        <v>65</v>
      </c>
      <c r="R25" s="15">
        <v>20</v>
      </c>
      <c r="S25" s="15">
        <v>52.73</v>
      </c>
      <c r="T25" s="15">
        <v>50</v>
      </c>
      <c r="U25" s="25"/>
      <c r="V25" s="29"/>
    </row>
    <row r="26" spans="1:23" x14ac:dyDescent="0.2">
      <c r="A26" s="28"/>
      <c r="B26" s="37" t="s">
        <v>4</v>
      </c>
      <c r="C26" s="38">
        <f>SUM(E26:T26)</f>
        <v>302.90159999999997</v>
      </c>
      <c r="D26" s="28"/>
      <c r="E26" s="22">
        <f t="shared" ref="E26:T26" si="7">E24*E25</f>
        <v>1.2777000000000001</v>
      </c>
      <c r="F26" s="22">
        <f t="shared" si="7"/>
        <v>5.2</v>
      </c>
      <c r="G26" s="22">
        <f t="shared" si="7"/>
        <v>5.1000000000000005</v>
      </c>
      <c r="H26" s="22">
        <f t="shared" si="7"/>
        <v>14.5</v>
      </c>
      <c r="I26" s="22">
        <f t="shared" si="7"/>
        <v>3.6</v>
      </c>
      <c r="J26" s="22">
        <f t="shared" si="7"/>
        <v>1.1000000000000001</v>
      </c>
      <c r="K26" s="22">
        <f t="shared" si="7"/>
        <v>0.9</v>
      </c>
      <c r="L26" s="22">
        <f t="shared" si="7"/>
        <v>2.8000000000000003</v>
      </c>
      <c r="M26" s="22">
        <f t="shared" si="7"/>
        <v>85.5</v>
      </c>
      <c r="N26" s="22">
        <f>N24*N25</f>
        <v>9.2394999999999996</v>
      </c>
      <c r="O26" s="22">
        <f>O24*O25</f>
        <v>2.3199999999999998</v>
      </c>
      <c r="P26" s="22">
        <f t="shared" si="7"/>
        <v>2.42</v>
      </c>
      <c r="Q26" s="22">
        <f t="shared" si="7"/>
        <v>3.9</v>
      </c>
      <c r="R26" s="22">
        <f t="shared" si="7"/>
        <v>0.28000000000000003</v>
      </c>
      <c r="S26" s="22">
        <f t="shared" si="7"/>
        <v>14.7644</v>
      </c>
      <c r="T26" s="22">
        <f t="shared" si="7"/>
        <v>150</v>
      </c>
      <c r="U26" s="25"/>
      <c r="V26" s="3"/>
    </row>
    <row r="27" spans="1:23" x14ac:dyDescent="0.2">
      <c r="A27" s="29"/>
      <c r="B27" s="29"/>
      <c r="C27" s="29"/>
      <c r="D27" s="2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29"/>
      <c r="V27" s="3"/>
      <c r="W27" s="3"/>
    </row>
    <row r="28" spans="1:23" x14ac:dyDescent="0.2">
      <c r="A28" s="40" t="s">
        <v>5</v>
      </c>
      <c r="B28" s="40"/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3"/>
      <c r="N28" s="43"/>
      <c r="O28" s="43"/>
      <c r="P28" s="43"/>
    </row>
    <row r="29" spans="1:23" x14ac:dyDescent="0.2">
      <c r="A29" s="40"/>
      <c r="B29" s="40"/>
      <c r="C29" s="40"/>
      <c r="D29" s="40"/>
      <c r="E29" s="41"/>
      <c r="F29" s="41"/>
      <c r="G29" s="41"/>
      <c r="H29" s="41"/>
      <c r="I29" s="41"/>
      <c r="J29" s="41"/>
      <c r="K29" s="41"/>
      <c r="L29" s="41"/>
      <c r="M29" s="43"/>
      <c r="N29" s="43"/>
      <c r="O29" s="43"/>
      <c r="P29" s="43"/>
    </row>
    <row r="30" spans="1:23" x14ac:dyDescent="0.2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3"/>
      <c r="N30" s="43"/>
      <c r="O30" s="43"/>
      <c r="P30" s="43"/>
    </row>
    <row r="31" spans="1:23" x14ac:dyDescent="0.2">
      <c r="A31" s="40"/>
      <c r="B31" s="40"/>
      <c r="C31" s="40"/>
      <c r="D31" s="40"/>
      <c r="E31" s="41"/>
      <c r="F31" s="41"/>
      <c r="G31" s="41"/>
      <c r="H31" s="41"/>
      <c r="I31" s="41"/>
      <c r="J31" s="41"/>
      <c r="K31" s="41"/>
      <c r="L31" s="41"/>
      <c r="M31" s="43"/>
      <c r="N31" s="43"/>
      <c r="O31" s="43"/>
      <c r="P31" s="43"/>
    </row>
    <row r="33" spans="5:23" x14ac:dyDescent="0.2">
      <c r="E33" s="25">
        <f t="shared" ref="E33:T33" si="8">E4*E25</f>
        <v>1.2777000000000001</v>
      </c>
      <c r="F33" s="25">
        <f t="shared" si="8"/>
        <v>5.2</v>
      </c>
      <c r="G33" s="25">
        <f t="shared" si="8"/>
        <v>5.1000000000000005</v>
      </c>
      <c r="H33" s="25">
        <f t="shared" si="8"/>
        <v>14.5</v>
      </c>
      <c r="I33" s="25">
        <f t="shared" si="8"/>
        <v>3.6</v>
      </c>
      <c r="J33" s="25">
        <f t="shared" si="8"/>
        <v>1.1000000000000001</v>
      </c>
      <c r="K33" s="25">
        <f t="shared" si="8"/>
        <v>0.9</v>
      </c>
      <c r="L33" s="25">
        <f t="shared" si="8"/>
        <v>2.8000000000000003</v>
      </c>
      <c r="M33" s="25">
        <f t="shared" si="8"/>
        <v>85.5</v>
      </c>
      <c r="N33" s="25">
        <f t="shared" si="8"/>
        <v>9.2394999999999996</v>
      </c>
      <c r="O33" s="25">
        <f t="shared" si="8"/>
        <v>2.3199999999999998</v>
      </c>
      <c r="P33" s="25">
        <f t="shared" si="8"/>
        <v>2.42</v>
      </c>
      <c r="Q33" s="25">
        <f t="shared" si="8"/>
        <v>3.9</v>
      </c>
      <c r="R33" s="25">
        <f t="shared" si="8"/>
        <v>0.28000000000000003</v>
      </c>
      <c r="S33" s="25">
        <f t="shared" si="8"/>
        <v>14.7644</v>
      </c>
      <c r="T33" s="25">
        <f t="shared" si="8"/>
        <v>150</v>
      </c>
      <c r="U33" s="42"/>
      <c r="V33" s="4">
        <f>SUM(E33:U33)</f>
        <v>302.90159999999997</v>
      </c>
      <c r="W33" s="4">
        <f>V33/4</f>
        <v>75.725399999999993</v>
      </c>
    </row>
  </sheetData>
  <mergeCells count="22">
    <mergeCell ref="B22:C22"/>
    <mergeCell ref="B23:C23"/>
    <mergeCell ref="B24:C24"/>
    <mergeCell ref="B25:C25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T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32"/>
  <sheetViews>
    <sheetView workbookViewId="0">
      <selection activeCell="J31" sqref="J31"/>
    </sheetView>
  </sheetViews>
  <sheetFormatPr defaultRowHeight="12.75" x14ac:dyDescent="0.2"/>
  <cols>
    <col min="1" max="1" width="6.140625" style="26" customWidth="1"/>
    <col min="2" max="2" width="9.7109375" style="26" customWidth="1"/>
    <col min="3" max="3" width="9" style="26" customWidth="1"/>
    <col min="4" max="4" width="9" style="26" hidden="1" customWidth="1"/>
    <col min="5" max="5" width="4.5703125" style="23" customWidth="1"/>
    <col min="6" max="6" width="5.140625" style="23" customWidth="1"/>
    <col min="7" max="8" width="4.5703125" style="23" customWidth="1"/>
    <col min="9" max="9" width="4.42578125" style="23" customWidth="1"/>
    <col min="10" max="12" width="4.5703125" style="23" customWidth="1"/>
    <col min="13" max="13" width="4.28515625" style="23" customWidth="1"/>
    <col min="14" max="20" width="4.5703125" style="23" customWidth="1"/>
    <col min="21" max="21" width="1.85546875" style="26" customWidth="1"/>
    <col min="22" max="22" width="7.7109375" customWidth="1"/>
  </cols>
  <sheetData>
    <row r="1" spans="1:24" x14ac:dyDescent="0.2">
      <c r="A1" s="81"/>
      <c r="B1" s="83" t="s">
        <v>20</v>
      </c>
      <c r="C1" s="84"/>
      <c r="D1" s="30"/>
      <c r="E1" s="85" t="s">
        <v>0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31"/>
      <c r="V1" s="5"/>
      <c r="W1" s="5"/>
      <c r="X1" s="1"/>
    </row>
    <row r="2" spans="1:24" ht="54.75" customHeight="1" x14ac:dyDescent="0.2">
      <c r="A2" s="82"/>
      <c r="B2" s="87" t="s">
        <v>19</v>
      </c>
      <c r="C2" s="88"/>
      <c r="D2" s="44"/>
      <c r="E2" s="52" t="s">
        <v>26</v>
      </c>
      <c r="F2" s="52" t="s">
        <v>27</v>
      </c>
      <c r="G2" s="52" t="s">
        <v>39</v>
      </c>
      <c r="H2" s="52" t="s">
        <v>6</v>
      </c>
      <c r="I2" s="52" t="s">
        <v>18</v>
      </c>
      <c r="J2" s="52" t="s">
        <v>29</v>
      </c>
      <c r="K2" s="52" t="s">
        <v>35</v>
      </c>
      <c r="L2" s="52" t="s">
        <v>7</v>
      </c>
      <c r="M2" s="52" t="s">
        <v>36</v>
      </c>
      <c r="N2" s="52" t="s">
        <v>28</v>
      </c>
      <c r="O2" s="52" t="s">
        <v>16</v>
      </c>
      <c r="P2" s="52" t="s">
        <v>10</v>
      </c>
      <c r="Q2" s="52" t="s">
        <v>8</v>
      </c>
      <c r="R2" s="52" t="s">
        <v>11</v>
      </c>
      <c r="S2" s="52" t="s">
        <v>9</v>
      </c>
      <c r="T2" s="52" t="s">
        <v>24</v>
      </c>
      <c r="U2" s="32"/>
      <c r="V2" s="2"/>
    </row>
    <row r="3" spans="1:24" ht="12.75" customHeight="1" x14ac:dyDescent="0.2">
      <c r="A3" s="33" t="s">
        <v>12</v>
      </c>
      <c r="B3" s="89" t="s">
        <v>91</v>
      </c>
      <c r="C3" s="90"/>
      <c r="D3" s="4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29"/>
      <c r="V3" s="7"/>
      <c r="W3" s="7"/>
    </row>
    <row r="4" spans="1:24" ht="13.5" thickBot="1" x14ac:dyDescent="0.25">
      <c r="A4" s="50" t="s">
        <v>58</v>
      </c>
      <c r="B4" s="91"/>
      <c r="C4" s="92"/>
      <c r="D4" s="27"/>
      <c r="E4" s="14">
        <v>0.02</v>
      </c>
      <c r="F4" s="14">
        <v>0.02</v>
      </c>
      <c r="G4" s="14">
        <v>0.3</v>
      </c>
      <c r="H4" s="15">
        <v>4.0000000000000001E-3</v>
      </c>
      <c r="I4" s="15">
        <v>0.06</v>
      </c>
      <c r="J4" s="15">
        <v>0.21</v>
      </c>
      <c r="K4" s="15">
        <v>0.05</v>
      </c>
      <c r="L4" s="15">
        <v>0.05</v>
      </c>
      <c r="M4" s="15">
        <v>0.2</v>
      </c>
      <c r="N4" s="15">
        <v>0.1</v>
      </c>
      <c r="O4" s="15">
        <v>0.02</v>
      </c>
      <c r="P4" s="15">
        <v>0.06</v>
      </c>
      <c r="Q4" s="15">
        <v>0.01</v>
      </c>
      <c r="R4" s="15">
        <v>0.2</v>
      </c>
      <c r="S4" s="15">
        <v>2</v>
      </c>
      <c r="T4" s="15">
        <v>0.65100000000000002</v>
      </c>
      <c r="U4" s="25"/>
      <c r="V4" s="9">
        <f>W32</f>
        <v>75.732900000000001</v>
      </c>
    </row>
    <row r="5" spans="1:24" ht="13.5" customHeight="1" thickBot="1" x14ac:dyDescent="0.25">
      <c r="A5" s="46"/>
      <c r="B5" s="93"/>
      <c r="C5" s="94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25"/>
    </row>
    <row r="6" spans="1:24" ht="13.5" thickBot="1" x14ac:dyDescent="0.25">
      <c r="A6" s="72"/>
      <c r="B6" s="95">
        <f>SUM(E6:T6)</f>
        <v>302.9316</v>
      </c>
      <c r="C6" s="96"/>
      <c r="D6" s="74"/>
      <c r="E6" s="17">
        <f t="shared" ref="E6:T6" si="0">E4*E25</f>
        <v>4.2</v>
      </c>
      <c r="F6" s="17">
        <f t="shared" si="0"/>
        <v>2.5554000000000001</v>
      </c>
      <c r="G6" s="17">
        <f t="shared" si="0"/>
        <v>12</v>
      </c>
      <c r="H6" s="17">
        <f t="shared" si="0"/>
        <v>3.6</v>
      </c>
      <c r="I6" s="17">
        <f t="shared" si="0"/>
        <v>2.8001999999999998</v>
      </c>
      <c r="J6" s="17">
        <f t="shared" si="0"/>
        <v>52.5</v>
      </c>
      <c r="K6" s="17">
        <f t="shared" si="0"/>
        <v>2.75</v>
      </c>
      <c r="L6" s="17">
        <f t="shared" si="0"/>
        <v>2.25</v>
      </c>
      <c r="M6" s="17">
        <f t="shared" si="0"/>
        <v>4</v>
      </c>
      <c r="N6" s="17">
        <f t="shared" si="0"/>
        <v>14.5</v>
      </c>
      <c r="O6" s="17">
        <f t="shared" si="0"/>
        <v>2.5</v>
      </c>
      <c r="P6" s="17">
        <f t="shared" si="0"/>
        <v>3.9</v>
      </c>
      <c r="Q6" s="17">
        <f t="shared" si="0"/>
        <v>0.2</v>
      </c>
      <c r="R6" s="17">
        <f t="shared" si="0"/>
        <v>10.545999999999999</v>
      </c>
      <c r="S6" s="17">
        <f t="shared" si="0"/>
        <v>100</v>
      </c>
      <c r="T6" s="17">
        <f t="shared" si="0"/>
        <v>84.63000000000001</v>
      </c>
      <c r="U6" s="25"/>
    </row>
    <row r="7" spans="1:24" hidden="1" x14ac:dyDescent="0.2">
      <c r="A7" s="73" t="s">
        <v>13</v>
      </c>
      <c r="B7" s="97" t="s">
        <v>32</v>
      </c>
      <c r="C7" s="98"/>
      <c r="D7" s="4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25"/>
    </row>
    <row r="8" spans="1:24" s="11" customFormat="1" ht="13.5" hidden="1" thickBot="1" x14ac:dyDescent="0.25">
      <c r="A8" s="50" t="s">
        <v>22</v>
      </c>
      <c r="B8" s="99"/>
      <c r="C8" s="100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25"/>
      <c r="V8" s="12" t="e">
        <f>#REF!</f>
        <v>#REF!</v>
      </c>
      <c r="W8" s="13"/>
    </row>
    <row r="9" spans="1:24" ht="13.5" hidden="1" thickBot="1" x14ac:dyDescent="0.25">
      <c r="A9" s="34"/>
      <c r="B9" s="101"/>
      <c r="C9" s="102"/>
      <c r="D9" s="10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25"/>
    </row>
    <row r="10" spans="1:24" ht="13.5" hidden="1" thickBot="1" x14ac:dyDescent="0.25">
      <c r="A10" s="21"/>
      <c r="B10" s="95">
        <f>SUM(E10:T10)</f>
        <v>0</v>
      </c>
      <c r="C10" s="96"/>
      <c r="D10" s="51"/>
      <c r="E10" s="19">
        <f t="shared" ref="E10:T10" si="1">E8*E25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/>
      <c r="T10" s="19">
        <f t="shared" si="1"/>
        <v>0</v>
      </c>
      <c r="U10" s="25"/>
    </row>
    <row r="11" spans="1:24" hidden="1" x14ac:dyDescent="0.2">
      <c r="A11" s="36" t="s">
        <v>14</v>
      </c>
      <c r="B11" s="104" t="s">
        <v>33</v>
      </c>
      <c r="C11" s="105"/>
      <c r="D11" s="47"/>
      <c r="E11" s="4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5"/>
    </row>
    <row r="12" spans="1:24" ht="12.75" hidden="1" customHeight="1" x14ac:dyDescent="0.2">
      <c r="A12" s="50">
        <v>11</v>
      </c>
      <c r="B12" s="97" t="s">
        <v>32</v>
      </c>
      <c r="C12" s="98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25"/>
      <c r="V12" s="9" t="e">
        <f>#REF!</f>
        <v>#REF!</v>
      </c>
    </row>
    <row r="13" spans="1:24" s="11" customFormat="1" hidden="1" x14ac:dyDescent="0.2">
      <c r="A13" s="50">
        <v>12</v>
      </c>
      <c r="B13" s="99"/>
      <c r="C13" s="100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25"/>
      <c r="V13" s="12" t="e">
        <f>#REF!</f>
        <v>#REF!</v>
      </c>
      <c r="W13" s="13"/>
    </row>
    <row r="14" spans="1:24" hidden="1" x14ac:dyDescent="0.2">
      <c r="A14" s="50"/>
      <c r="B14" s="106"/>
      <c r="C14" s="107"/>
      <c r="D14" s="10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25"/>
      <c r="V14" s="9" t="e">
        <f>#REF!</f>
        <v>#REF!</v>
      </c>
    </row>
    <row r="15" spans="1:24" ht="13.5" hidden="1" thickBot="1" x14ac:dyDescent="0.25">
      <c r="A15" s="21"/>
      <c r="B15" s="112"/>
      <c r="C15" s="113"/>
      <c r="D15" s="47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25"/>
    </row>
    <row r="16" spans="1:24" ht="13.5" hidden="1" thickBot="1" x14ac:dyDescent="0.25">
      <c r="A16" s="35"/>
      <c r="B16" s="108"/>
      <c r="C16" s="109"/>
      <c r="D16" s="51"/>
      <c r="E16" s="21">
        <f>SUM(E12:E14)</f>
        <v>0</v>
      </c>
      <c r="F16" s="21">
        <f t="shared" ref="F16:T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/>
      <c r="T16" s="21">
        <f t="shared" si="2"/>
        <v>0</v>
      </c>
      <c r="U16" s="25"/>
      <c r="V16" s="9" t="e">
        <f>V12+V13+V14</f>
        <v>#REF!</v>
      </c>
    </row>
    <row r="17" spans="1:23" ht="13.5" hidden="1" thickBot="1" x14ac:dyDescent="0.25">
      <c r="A17" s="35"/>
      <c r="B17" s="114">
        <f>SUM(E17:T17)</f>
        <v>0</v>
      </c>
      <c r="C17" s="115"/>
      <c r="D17" s="51"/>
      <c r="E17" s="19">
        <f t="shared" ref="E17:T17" si="3">E16*E25</f>
        <v>0</v>
      </c>
      <c r="F17" s="19">
        <f t="shared" si="3"/>
        <v>0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 t="shared" si="3"/>
        <v>0</v>
      </c>
      <c r="S17" s="19"/>
      <c r="T17" s="19">
        <f t="shared" si="3"/>
        <v>0</v>
      </c>
      <c r="U17" s="25"/>
    </row>
    <row r="18" spans="1:23" hidden="1" x14ac:dyDescent="0.2">
      <c r="A18" s="36" t="s">
        <v>15</v>
      </c>
      <c r="B18" s="97" t="s">
        <v>32</v>
      </c>
      <c r="C18" s="98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25"/>
      <c r="V18" s="9"/>
      <c r="W18" s="6"/>
    </row>
    <row r="19" spans="1:23" s="11" customFormat="1" hidden="1" x14ac:dyDescent="0.2">
      <c r="A19" s="50">
        <v>13</v>
      </c>
      <c r="B19" s="99"/>
      <c r="C19" s="100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25"/>
      <c r="V19" s="12" t="e">
        <f>#REF!</f>
        <v>#REF!</v>
      </c>
      <c r="W19" s="13"/>
    </row>
    <row r="20" spans="1:23" ht="6.75" hidden="1" customHeight="1" x14ac:dyDescent="0.2">
      <c r="A20" s="50"/>
      <c r="B20" s="106"/>
      <c r="C20" s="107"/>
      <c r="D20" s="107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25"/>
      <c r="V20" s="9" t="e">
        <f>#REF!</f>
        <v>#REF!</v>
      </c>
      <c r="W20" s="6"/>
    </row>
    <row r="21" spans="1:23" ht="9.75" hidden="1" customHeight="1" thickBot="1" x14ac:dyDescent="0.25">
      <c r="A21" s="50"/>
      <c r="B21" s="112"/>
      <c r="C21" s="113"/>
      <c r="D21" s="47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5"/>
      <c r="V21" s="9"/>
      <c r="W21" s="6"/>
    </row>
    <row r="22" spans="1:23" ht="13.5" hidden="1" thickBot="1" x14ac:dyDescent="0.25">
      <c r="A22" s="48"/>
      <c r="B22" s="108"/>
      <c r="C22" s="109"/>
      <c r="D22" s="51"/>
      <c r="E22" s="21">
        <f>E18+E19+E20</f>
        <v>0</v>
      </c>
      <c r="F22" s="21">
        <f>F18+F19+F20</f>
        <v>0</v>
      </c>
      <c r="G22" s="21">
        <f t="shared" ref="G22:T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>R18+R19+R20</f>
        <v>0</v>
      </c>
      <c r="S22" s="21"/>
      <c r="T22" s="21">
        <f t="shared" si="4"/>
        <v>0</v>
      </c>
      <c r="U22" s="25"/>
      <c r="V22" s="8" t="e">
        <f>V19+V20</f>
        <v>#REF!</v>
      </c>
    </row>
    <row r="23" spans="1:23" x14ac:dyDescent="0.2">
      <c r="A23" s="28"/>
      <c r="B23" s="110" t="s">
        <v>1</v>
      </c>
      <c r="C23" s="111"/>
      <c r="D23" s="2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5"/>
      <c r="V23" s="3"/>
    </row>
    <row r="24" spans="1:23" x14ac:dyDescent="0.2">
      <c r="A24" s="28"/>
      <c r="B24" s="110" t="s">
        <v>2</v>
      </c>
      <c r="C24" s="111"/>
      <c r="D24" s="28"/>
      <c r="E24" s="22">
        <f>E4+E8+E16+E22</f>
        <v>0.02</v>
      </c>
      <c r="F24" s="22">
        <f t="shared" ref="F24:T24" si="5">F4+F8+F16+F22</f>
        <v>0.02</v>
      </c>
      <c r="G24" s="22">
        <f t="shared" si="5"/>
        <v>0.3</v>
      </c>
      <c r="H24" s="22">
        <f t="shared" si="5"/>
        <v>4.0000000000000001E-3</v>
      </c>
      <c r="I24" s="22">
        <f t="shared" si="5"/>
        <v>0.06</v>
      </c>
      <c r="J24" s="22">
        <f t="shared" si="5"/>
        <v>0.21</v>
      </c>
      <c r="K24" s="22">
        <f t="shared" si="5"/>
        <v>0.05</v>
      </c>
      <c r="L24" s="22">
        <f t="shared" si="5"/>
        <v>0.05</v>
      </c>
      <c r="M24" s="22">
        <f t="shared" si="5"/>
        <v>0.2</v>
      </c>
      <c r="N24" s="22">
        <f t="shared" si="5"/>
        <v>0.1</v>
      </c>
      <c r="O24" s="22">
        <f t="shared" si="5"/>
        <v>0.02</v>
      </c>
      <c r="P24" s="22">
        <f t="shared" si="5"/>
        <v>0.06</v>
      </c>
      <c r="Q24" s="22">
        <f t="shared" si="5"/>
        <v>0.01</v>
      </c>
      <c r="R24" s="22">
        <f t="shared" si="5"/>
        <v>0.2</v>
      </c>
      <c r="S24" s="22">
        <f t="shared" si="5"/>
        <v>2</v>
      </c>
      <c r="T24" s="22">
        <f t="shared" si="5"/>
        <v>0.65100000000000002</v>
      </c>
      <c r="U24" s="25"/>
      <c r="V24" s="3"/>
    </row>
    <row r="25" spans="1:23" s="26" customFormat="1" x14ac:dyDescent="0.2">
      <c r="A25" s="28"/>
      <c r="B25" s="110" t="s">
        <v>3</v>
      </c>
      <c r="C25" s="111"/>
      <c r="D25" s="28"/>
      <c r="E25" s="15">
        <v>210</v>
      </c>
      <c r="F25" s="15">
        <v>127.77</v>
      </c>
      <c r="G25" s="15">
        <v>40</v>
      </c>
      <c r="H25" s="15">
        <v>900</v>
      </c>
      <c r="I25" s="15">
        <v>46.67</v>
      </c>
      <c r="J25" s="15">
        <v>250</v>
      </c>
      <c r="K25" s="15">
        <v>55</v>
      </c>
      <c r="L25" s="15">
        <v>45</v>
      </c>
      <c r="M25" s="15">
        <v>20</v>
      </c>
      <c r="N25" s="15">
        <v>145</v>
      </c>
      <c r="O25" s="15">
        <v>125</v>
      </c>
      <c r="P25" s="15">
        <v>65</v>
      </c>
      <c r="Q25" s="15">
        <v>20</v>
      </c>
      <c r="R25" s="15">
        <v>52.73</v>
      </c>
      <c r="S25" s="15">
        <v>50</v>
      </c>
      <c r="T25" s="15">
        <v>130</v>
      </c>
      <c r="U25" s="25"/>
      <c r="V25" s="29"/>
    </row>
    <row r="26" spans="1:23" x14ac:dyDescent="0.2">
      <c r="A26" s="28"/>
      <c r="B26" s="37" t="s">
        <v>4</v>
      </c>
      <c r="C26" s="38">
        <f>SUM(E26:T26)</f>
        <v>302.9316</v>
      </c>
      <c r="D26" s="28"/>
      <c r="E26" s="22">
        <f t="shared" ref="E26:T26" si="6">E24*E25</f>
        <v>4.2</v>
      </c>
      <c r="F26" s="22">
        <f t="shared" si="6"/>
        <v>2.5554000000000001</v>
      </c>
      <c r="G26" s="22">
        <f t="shared" si="6"/>
        <v>12</v>
      </c>
      <c r="H26" s="22">
        <f t="shared" si="6"/>
        <v>3.6</v>
      </c>
      <c r="I26" s="22">
        <f t="shared" si="6"/>
        <v>2.8001999999999998</v>
      </c>
      <c r="J26" s="22">
        <f t="shared" si="6"/>
        <v>52.5</v>
      </c>
      <c r="K26" s="22">
        <f t="shared" si="6"/>
        <v>2.75</v>
      </c>
      <c r="L26" s="22">
        <f t="shared" si="6"/>
        <v>2.25</v>
      </c>
      <c r="M26" s="22">
        <f t="shared" si="6"/>
        <v>4</v>
      </c>
      <c r="N26" s="22">
        <f t="shared" si="6"/>
        <v>14.5</v>
      </c>
      <c r="O26" s="22">
        <f>O24*O25</f>
        <v>2.5</v>
      </c>
      <c r="P26" s="22">
        <f>P24*P25</f>
        <v>3.9</v>
      </c>
      <c r="Q26" s="22">
        <f t="shared" si="6"/>
        <v>0.2</v>
      </c>
      <c r="R26" s="22">
        <f t="shared" si="6"/>
        <v>10.545999999999999</v>
      </c>
      <c r="S26" s="22">
        <f t="shared" si="6"/>
        <v>100</v>
      </c>
      <c r="T26" s="22">
        <f t="shared" si="6"/>
        <v>84.63000000000001</v>
      </c>
      <c r="U26" s="25"/>
      <c r="V26" s="3"/>
    </row>
    <row r="27" spans="1:23" x14ac:dyDescent="0.2">
      <c r="A27" s="29"/>
      <c r="B27" s="29"/>
      <c r="C27" s="29"/>
      <c r="D27" s="2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29"/>
      <c r="V27" s="3"/>
      <c r="W27" s="3"/>
    </row>
    <row r="28" spans="1:23" x14ac:dyDescent="0.2">
      <c r="A28" s="40" t="s">
        <v>5</v>
      </c>
      <c r="B28" s="40"/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3"/>
      <c r="O28" s="43"/>
      <c r="P28" s="43"/>
      <c r="Q28" s="43"/>
      <c r="R28" s="43"/>
      <c r="S28" s="43"/>
    </row>
    <row r="29" spans="1:23" x14ac:dyDescent="0.2">
      <c r="A29" s="40"/>
      <c r="B29" s="40"/>
      <c r="C29" s="40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3"/>
      <c r="O29" s="43"/>
      <c r="P29" s="43"/>
      <c r="Q29" s="43"/>
      <c r="R29" s="43"/>
      <c r="S29" s="43"/>
    </row>
    <row r="30" spans="1:23" x14ac:dyDescent="0.2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3"/>
      <c r="O30" s="43"/>
      <c r="P30" s="43"/>
      <c r="Q30" s="43"/>
      <c r="R30" s="43"/>
      <c r="S30" s="43"/>
    </row>
    <row r="32" spans="1:23" x14ac:dyDescent="0.2">
      <c r="E32" s="25">
        <f t="shared" ref="E32:T32" si="7">E4*E25</f>
        <v>4.2</v>
      </c>
      <c r="F32" s="25">
        <f t="shared" si="7"/>
        <v>2.5554000000000001</v>
      </c>
      <c r="G32" s="25">
        <f t="shared" si="7"/>
        <v>12</v>
      </c>
      <c r="H32" s="25">
        <f t="shared" si="7"/>
        <v>3.6</v>
      </c>
      <c r="I32" s="25">
        <f t="shared" si="7"/>
        <v>2.8001999999999998</v>
      </c>
      <c r="J32" s="25">
        <f t="shared" si="7"/>
        <v>52.5</v>
      </c>
      <c r="K32" s="25">
        <f t="shared" si="7"/>
        <v>2.75</v>
      </c>
      <c r="L32" s="25">
        <f t="shared" si="7"/>
        <v>2.25</v>
      </c>
      <c r="M32" s="25">
        <f t="shared" si="7"/>
        <v>4</v>
      </c>
      <c r="N32" s="25">
        <f t="shared" si="7"/>
        <v>14.5</v>
      </c>
      <c r="O32" s="25">
        <f t="shared" si="7"/>
        <v>2.5</v>
      </c>
      <c r="P32" s="25">
        <f t="shared" si="7"/>
        <v>3.9</v>
      </c>
      <c r="Q32" s="25">
        <f t="shared" si="7"/>
        <v>0.2</v>
      </c>
      <c r="R32" s="25">
        <f t="shared" si="7"/>
        <v>10.545999999999999</v>
      </c>
      <c r="S32" s="25">
        <f t="shared" si="7"/>
        <v>100</v>
      </c>
      <c r="T32" s="25">
        <f t="shared" si="7"/>
        <v>84.63000000000001</v>
      </c>
      <c r="U32" s="42"/>
      <c r="V32" s="4">
        <f>SUM(E32:U32)</f>
        <v>302.9316</v>
      </c>
      <c r="W32" s="4">
        <f>V32/4</f>
        <v>75.732900000000001</v>
      </c>
    </row>
  </sheetData>
  <mergeCells count="22">
    <mergeCell ref="B22:C22"/>
    <mergeCell ref="B23:C23"/>
    <mergeCell ref="B24:C24"/>
    <mergeCell ref="B25:C25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T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32"/>
  <sheetViews>
    <sheetView workbookViewId="0">
      <selection activeCell="L33" sqref="L33"/>
    </sheetView>
  </sheetViews>
  <sheetFormatPr defaultRowHeight="12.75" x14ac:dyDescent="0.2"/>
  <cols>
    <col min="1" max="1" width="6.42578125" style="26" customWidth="1"/>
    <col min="2" max="2" width="4.28515625" style="26" customWidth="1"/>
    <col min="3" max="3" width="11.28515625" style="26" customWidth="1"/>
    <col min="4" max="4" width="9" style="26" hidden="1" customWidth="1"/>
    <col min="5" max="5" width="4.140625" style="23" customWidth="1"/>
    <col min="6" max="6" width="5.140625" style="23" customWidth="1"/>
    <col min="7" max="7" width="4.5703125" style="23" customWidth="1"/>
    <col min="8" max="8" width="4.42578125" style="23" customWidth="1"/>
    <col min="9" max="9" width="4.5703125" style="23" customWidth="1"/>
    <col min="10" max="10" width="4.7109375" style="23" customWidth="1"/>
    <col min="11" max="13" width="4.5703125" style="23" customWidth="1"/>
    <col min="14" max="14" width="4.85546875" style="23" customWidth="1"/>
    <col min="15" max="19" width="4.5703125" style="23" customWidth="1"/>
    <col min="20" max="20" width="1.85546875" style="26" customWidth="1"/>
    <col min="21" max="21" width="7.7109375" customWidth="1"/>
  </cols>
  <sheetData>
    <row r="1" spans="1:23" x14ac:dyDescent="0.2">
      <c r="A1" s="81"/>
      <c r="B1" s="83" t="s">
        <v>20</v>
      </c>
      <c r="C1" s="84"/>
      <c r="D1" s="30"/>
      <c r="E1" s="85" t="s">
        <v>0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31"/>
      <c r="U1" s="5"/>
      <c r="V1" s="5"/>
      <c r="W1" s="1"/>
    </row>
    <row r="2" spans="1:23" ht="45.75" customHeight="1" x14ac:dyDescent="0.2">
      <c r="A2" s="82"/>
      <c r="B2" s="87" t="s">
        <v>19</v>
      </c>
      <c r="C2" s="88"/>
      <c r="D2" s="44"/>
      <c r="E2" s="52" t="s">
        <v>26</v>
      </c>
      <c r="F2" s="52" t="s">
        <v>27</v>
      </c>
      <c r="G2" s="52" t="s">
        <v>49</v>
      </c>
      <c r="H2" s="52" t="s">
        <v>6</v>
      </c>
      <c r="I2" s="52" t="s">
        <v>37</v>
      </c>
      <c r="J2" s="52" t="s">
        <v>63</v>
      </c>
      <c r="K2" s="52" t="s">
        <v>35</v>
      </c>
      <c r="L2" s="52" t="s">
        <v>7</v>
      </c>
      <c r="M2" s="52" t="s">
        <v>36</v>
      </c>
      <c r="N2" s="52" t="s">
        <v>54</v>
      </c>
      <c r="O2" s="52" t="s">
        <v>10</v>
      </c>
      <c r="P2" s="52" t="s">
        <v>8</v>
      </c>
      <c r="Q2" s="52" t="s">
        <v>11</v>
      </c>
      <c r="R2" s="52" t="s">
        <v>70</v>
      </c>
      <c r="S2" s="52" t="s">
        <v>95</v>
      </c>
      <c r="T2" s="32"/>
      <c r="U2" s="2"/>
    </row>
    <row r="3" spans="1:23" ht="12.75" customHeight="1" x14ac:dyDescent="0.2">
      <c r="A3" s="33" t="s">
        <v>12</v>
      </c>
      <c r="B3" s="89" t="s">
        <v>94</v>
      </c>
      <c r="C3" s="90"/>
      <c r="D3" s="4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29"/>
      <c r="U3" s="7"/>
      <c r="V3" s="7"/>
    </row>
    <row r="4" spans="1:23" ht="13.5" thickBot="1" x14ac:dyDescent="0.25">
      <c r="A4" s="50" t="s">
        <v>58</v>
      </c>
      <c r="B4" s="91"/>
      <c r="C4" s="92"/>
      <c r="D4" s="27"/>
      <c r="E4" s="14">
        <v>0.02</v>
      </c>
      <c r="F4" s="14">
        <v>0.02</v>
      </c>
      <c r="G4" s="14">
        <v>0.2</v>
      </c>
      <c r="H4" s="15">
        <v>4.0000000000000001E-3</v>
      </c>
      <c r="I4" s="15">
        <v>0.02</v>
      </c>
      <c r="J4" s="15">
        <v>0.1</v>
      </c>
      <c r="K4" s="15">
        <v>0.02</v>
      </c>
      <c r="L4" s="15">
        <v>0.02</v>
      </c>
      <c r="M4" s="15">
        <v>0.3</v>
      </c>
      <c r="N4" s="15">
        <v>0.1</v>
      </c>
      <c r="O4" s="15">
        <v>0.06</v>
      </c>
      <c r="P4" s="15">
        <v>1.9E-2</v>
      </c>
      <c r="Q4" s="15">
        <v>0.3</v>
      </c>
      <c r="R4" s="15">
        <v>0.01</v>
      </c>
      <c r="S4" s="15">
        <v>0.44</v>
      </c>
      <c r="T4" s="25"/>
      <c r="U4" s="9">
        <f>V32</f>
        <v>75.731099999999998</v>
      </c>
    </row>
    <row r="5" spans="1:23" ht="13.5" customHeight="1" thickBot="1" x14ac:dyDescent="0.25">
      <c r="A5" s="46"/>
      <c r="B5" s="93"/>
      <c r="C5" s="94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25"/>
    </row>
    <row r="6" spans="1:23" ht="13.5" thickBot="1" x14ac:dyDescent="0.25">
      <c r="A6" s="72"/>
      <c r="B6" s="95">
        <f>SUM(E6:S6)</f>
        <v>302.92439999999999</v>
      </c>
      <c r="C6" s="96"/>
      <c r="D6" s="74"/>
      <c r="E6" s="17">
        <f t="shared" ref="E6:S6" si="0">E4*E25</f>
        <v>4.2</v>
      </c>
      <c r="F6" s="17">
        <f t="shared" si="0"/>
        <v>2.5554000000000001</v>
      </c>
      <c r="G6" s="17">
        <f t="shared" si="0"/>
        <v>72</v>
      </c>
      <c r="H6" s="17">
        <f t="shared" si="0"/>
        <v>3.6</v>
      </c>
      <c r="I6" s="17">
        <f t="shared" si="0"/>
        <v>1.02</v>
      </c>
      <c r="J6" s="17">
        <f t="shared" si="0"/>
        <v>10</v>
      </c>
      <c r="K6" s="17">
        <f t="shared" si="0"/>
        <v>1.1000000000000001</v>
      </c>
      <c r="L6" s="17">
        <f t="shared" si="0"/>
        <v>0.9</v>
      </c>
      <c r="M6" s="17">
        <f t="shared" si="0"/>
        <v>6</v>
      </c>
      <c r="N6" s="17">
        <f t="shared" si="0"/>
        <v>30</v>
      </c>
      <c r="O6" s="17">
        <f t="shared" si="0"/>
        <v>3.9</v>
      </c>
      <c r="P6" s="17">
        <f t="shared" si="0"/>
        <v>0.38</v>
      </c>
      <c r="Q6" s="17">
        <f t="shared" si="0"/>
        <v>15.818999999999999</v>
      </c>
      <c r="R6" s="17">
        <f t="shared" si="0"/>
        <v>6.25</v>
      </c>
      <c r="S6" s="17">
        <f t="shared" si="0"/>
        <v>145.19999999999999</v>
      </c>
      <c r="T6" s="25"/>
    </row>
    <row r="7" spans="1:23" hidden="1" x14ac:dyDescent="0.2">
      <c r="A7" s="73" t="s">
        <v>13</v>
      </c>
      <c r="B7" s="97" t="s">
        <v>32</v>
      </c>
      <c r="C7" s="98"/>
      <c r="D7" s="4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25"/>
    </row>
    <row r="8" spans="1:23" s="11" customFormat="1" ht="13.5" hidden="1" thickBot="1" x14ac:dyDescent="0.25">
      <c r="A8" s="50" t="s">
        <v>22</v>
      </c>
      <c r="B8" s="99"/>
      <c r="C8" s="100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25"/>
      <c r="U8" s="12" t="e">
        <f>#REF!</f>
        <v>#REF!</v>
      </c>
      <c r="V8" s="13"/>
    </row>
    <row r="9" spans="1:23" ht="13.5" hidden="1" thickBot="1" x14ac:dyDescent="0.25">
      <c r="A9" s="34"/>
      <c r="B9" s="101"/>
      <c r="C9" s="102"/>
      <c r="D9" s="10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25"/>
    </row>
    <row r="10" spans="1:23" ht="13.5" hidden="1" thickBot="1" x14ac:dyDescent="0.25">
      <c r="A10" s="21"/>
      <c r="B10" s="95">
        <f>SUM(E10:S10)</f>
        <v>0</v>
      </c>
      <c r="C10" s="96"/>
      <c r="D10" s="51"/>
      <c r="E10" s="19">
        <f t="shared" ref="E10:S10" si="1">E8*E25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/>
      <c r="S10" s="19">
        <f t="shared" si="1"/>
        <v>0</v>
      </c>
      <c r="T10" s="25"/>
    </row>
    <row r="11" spans="1:23" hidden="1" x14ac:dyDescent="0.2">
      <c r="A11" s="36" t="s">
        <v>14</v>
      </c>
      <c r="B11" s="104" t="s">
        <v>33</v>
      </c>
      <c r="C11" s="105"/>
      <c r="D11" s="47"/>
      <c r="E11" s="4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5"/>
    </row>
    <row r="12" spans="1:23" ht="12.75" hidden="1" customHeight="1" x14ac:dyDescent="0.2">
      <c r="A12" s="50">
        <v>11</v>
      </c>
      <c r="B12" s="97" t="s">
        <v>32</v>
      </c>
      <c r="C12" s="98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25"/>
      <c r="U12" s="9" t="e">
        <f>#REF!</f>
        <v>#REF!</v>
      </c>
    </row>
    <row r="13" spans="1:23" s="11" customFormat="1" hidden="1" x14ac:dyDescent="0.2">
      <c r="A13" s="50">
        <v>12</v>
      </c>
      <c r="B13" s="99"/>
      <c r="C13" s="100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25"/>
      <c r="U13" s="12" t="e">
        <f>#REF!</f>
        <v>#REF!</v>
      </c>
      <c r="V13" s="13"/>
    </row>
    <row r="14" spans="1:23" hidden="1" x14ac:dyDescent="0.2">
      <c r="A14" s="50"/>
      <c r="B14" s="106"/>
      <c r="C14" s="107"/>
      <c r="D14" s="10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25"/>
      <c r="U14" s="9" t="e">
        <f>#REF!</f>
        <v>#REF!</v>
      </c>
    </row>
    <row r="15" spans="1:23" ht="13.5" hidden="1" thickBot="1" x14ac:dyDescent="0.25">
      <c r="A15" s="21"/>
      <c r="B15" s="112"/>
      <c r="C15" s="113"/>
      <c r="D15" s="47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25"/>
    </row>
    <row r="16" spans="1:23" ht="13.5" hidden="1" thickBot="1" x14ac:dyDescent="0.25">
      <c r="A16" s="35"/>
      <c r="B16" s="108"/>
      <c r="C16" s="109"/>
      <c r="D16" s="51"/>
      <c r="E16" s="21">
        <f>SUM(E12:E14)</f>
        <v>0</v>
      </c>
      <c r="F16" s="21">
        <f t="shared" ref="F16:S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/>
      <c r="S16" s="21">
        <f t="shared" si="2"/>
        <v>0</v>
      </c>
      <c r="T16" s="25"/>
      <c r="U16" s="9" t="e">
        <f>U12+U13+U14</f>
        <v>#REF!</v>
      </c>
    </row>
    <row r="17" spans="1:22" ht="13.5" hidden="1" thickBot="1" x14ac:dyDescent="0.25">
      <c r="A17" s="35"/>
      <c r="B17" s="114">
        <f>SUM(E17:S17)</f>
        <v>0</v>
      </c>
      <c r="C17" s="115"/>
      <c r="D17" s="51"/>
      <c r="E17" s="19">
        <f t="shared" ref="E17:S17" si="3">E16*E25</f>
        <v>0</v>
      </c>
      <c r="F17" s="19">
        <f t="shared" si="3"/>
        <v>0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/>
      <c r="S17" s="19">
        <f t="shared" si="3"/>
        <v>0</v>
      </c>
      <c r="T17" s="25"/>
    </row>
    <row r="18" spans="1:22" hidden="1" x14ac:dyDescent="0.2">
      <c r="A18" s="36" t="s">
        <v>15</v>
      </c>
      <c r="B18" s="97" t="s">
        <v>32</v>
      </c>
      <c r="C18" s="98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5"/>
      <c r="U18" s="9"/>
      <c r="V18" s="6"/>
    </row>
    <row r="19" spans="1:22" s="11" customFormat="1" hidden="1" x14ac:dyDescent="0.2">
      <c r="A19" s="50">
        <v>13</v>
      </c>
      <c r="B19" s="99"/>
      <c r="C19" s="100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25"/>
      <c r="U19" s="12" t="e">
        <f>#REF!</f>
        <v>#REF!</v>
      </c>
      <c r="V19" s="13"/>
    </row>
    <row r="20" spans="1:22" ht="6.75" hidden="1" customHeight="1" x14ac:dyDescent="0.2">
      <c r="A20" s="50"/>
      <c r="B20" s="106"/>
      <c r="C20" s="107"/>
      <c r="D20" s="107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25"/>
      <c r="U20" s="9" t="e">
        <f>#REF!</f>
        <v>#REF!</v>
      </c>
      <c r="V20" s="6"/>
    </row>
    <row r="21" spans="1:22" ht="9.75" hidden="1" customHeight="1" thickBot="1" x14ac:dyDescent="0.25">
      <c r="A21" s="50"/>
      <c r="B21" s="112"/>
      <c r="C21" s="113"/>
      <c r="D21" s="47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5"/>
      <c r="U21" s="9"/>
      <c r="V21" s="6"/>
    </row>
    <row r="22" spans="1:22" ht="13.5" hidden="1" thickBot="1" x14ac:dyDescent="0.25">
      <c r="A22" s="48"/>
      <c r="B22" s="108"/>
      <c r="C22" s="109"/>
      <c r="D22" s="51"/>
      <c r="E22" s="21">
        <f>E18+E19+E20</f>
        <v>0</v>
      </c>
      <c r="F22" s="21">
        <f>F18+F19+F20</f>
        <v>0</v>
      </c>
      <c r="G22" s="21">
        <f t="shared" ref="G22:S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>Q18+Q19+Q20</f>
        <v>0</v>
      </c>
      <c r="R22" s="21"/>
      <c r="S22" s="21">
        <f t="shared" si="4"/>
        <v>0</v>
      </c>
      <c r="T22" s="25"/>
      <c r="U22" s="8" t="e">
        <f>U19+U20</f>
        <v>#REF!</v>
      </c>
    </row>
    <row r="23" spans="1:22" x14ac:dyDescent="0.2">
      <c r="A23" s="28"/>
      <c r="B23" s="110" t="s">
        <v>1</v>
      </c>
      <c r="C23" s="111"/>
      <c r="D23" s="2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25"/>
      <c r="U23" s="3"/>
    </row>
    <row r="24" spans="1:22" x14ac:dyDescent="0.2">
      <c r="A24" s="28"/>
      <c r="B24" s="110" t="s">
        <v>2</v>
      </c>
      <c r="C24" s="111"/>
      <c r="D24" s="28"/>
      <c r="E24" s="22">
        <f>E4+E8+E16+E22</f>
        <v>0.02</v>
      </c>
      <c r="F24" s="22">
        <f t="shared" ref="F24:S24" si="5">F4+F8+F16+F22</f>
        <v>0.02</v>
      </c>
      <c r="G24" s="22">
        <f t="shared" si="5"/>
        <v>0.2</v>
      </c>
      <c r="H24" s="22">
        <f t="shared" si="5"/>
        <v>4.0000000000000001E-3</v>
      </c>
      <c r="I24" s="22">
        <f t="shared" si="5"/>
        <v>0.02</v>
      </c>
      <c r="J24" s="22">
        <f t="shared" si="5"/>
        <v>0.1</v>
      </c>
      <c r="K24" s="22">
        <f t="shared" si="5"/>
        <v>0.02</v>
      </c>
      <c r="L24" s="22">
        <f t="shared" si="5"/>
        <v>0.02</v>
      </c>
      <c r="M24" s="22">
        <f t="shared" si="5"/>
        <v>0.3</v>
      </c>
      <c r="N24" s="22">
        <f t="shared" si="5"/>
        <v>0.1</v>
      </c>
      <c r="O24" s="22">
        <f t="shared" si="5"/>
        <v>0.06</v>
      </c>
      <c r="P24" s="22">
        <f t="shared" si="5"/>
        <v>1.9E-2</v>
      </c>
      <c r="Q24" s="22">
        <f t="shared" si="5"/>
        <v>0.3</v>
      </c>
      <c r="R24" s="22">
        <f t="shared" si="5"/>
        <v>0.01</v>
      </c>
      <c r="S24" s="22">
        <f t="shared" si="5"/>
        <v>0.44</v>
      </c>
      <c r="T24" s="25"/>
      <c r="U24" s="3"/>
    </row>
    <row r="25" spans="1:22" s="26" customFormat="1" x14ac:dyDescent="0.2">
      <c r="A25" s="28"/>
      <c r="B25" s="110" t="s">
        <v>3</v>
      </c>
      <c r="C25" s="111"/>
      <c r="D25" s="28"/>
      <c r="E25" s="15">
        <v>210</v>
      </c>
      <c r="F25" s="15">
        <v>127.77</v>
      </c>
      <c r="G25" s="15">
        <v>360</v>
      </c>
      <c r="H25" s="15">
        <v>900</v>
      </c>
      <c r="I25" s="15">
        <v>51</v>
      </c>
      <c r="J25" s="15">
        <v>100</v>
      </c>
      <c r="K25" s="15">
        <v>55</v>
      </c>
      <c r="L25" s="15">
        <v>45</v>
      </c>
      <c r="M25" s="15">
        <v>20</v>
      </c>
      <c r="N25" s="15">
        <v>300</v>
      </c>
      <c r="O25" s="15">
        <v>65</v>
      </c>
      <c r="P25" s="15">
        <v>20</v>
      </c>
      <c r="Q25" s="15">
        <v>52.73</v>
      </c>
      <c r="R25" s="15">
        <v>625</v>
      </c>
      <c r="S25" s="15">
        <v>330</v>
      </c>
      <c r="T25" s="25"/>
      <c r="U25" s="29"/>
    </row>
    <row r="26" spans="1:22" x14ac:dyDescent="0.2">
      <c r="A26" s="28"/>
      <c r="B26" s="37" t="s">
        <v>4</v>
      </c>
      <c r="C26" s="38">
        <f>SUM(E26:S26)</f>
        <v>302.92439999999999</v>
      </c>
      <c r="D26" s="28"/>
      <c r="E26" s="22">
        <f t="shared" ref="E26:S26" si="6">E24*E25</f>
        <v>4.2</v>
      </c>
      <c r="F26" s="22">
        <f t="shared" si="6"/>
        <v>2.5554000000000001</v>
      </c>
      <c r="G26" s="22">
        <f t="shared" si="6"/>
        <v>72</v>
      </c>
      <c r="H26" s="22">
        <f t="shared" si="6"/>
        <v>3.6</v>
      </c>
      <c r="I26" s="22">
        <f t="shared" si="6"/>
        <v>1.02</v>
      </c>
      <c r="J26" s="22">
        <f t="shared" si="6"/>
        <v>10</v>
      </c>
      <c r="K26" s="22">
        <f t="shared" si="6"/>
        <v>1.1000000000000001</v>
      </c>
      <c r="L26" s="22">
        <f t="shared" si="6"/>
        <v>0.9</v>
      </c>
      <c r="M26" s="22">
        <f t="shared" si="6"/>
        <v>6</v>
      </c>
      <c r="N26" s="22">
        <f t="shared" si="6"/>
        <v>30</v>
      </c>
      <c r="O26" s="22">
        <f>O24*O25</f>
        <v>3.9</v>
      </c>
      <c r="P26" s="22">
        <f t="shared" si="6"/>
        <v>0.38</v>
      </c>
      <c r="Q26" s="22">
        <f t="shared" si="6"/>
        <v>15.818999999999999</v>
      </c>
      <c r="R26" s="22">
        <f t="shared" si="6"/>
        <v>6.25</v>
      </c>
      <c r="S26" s="22">
        <f t="shared" si="6"/>
        <v>145.19999999999999</v>
      </c>
      <c r="T26" s="25"/>
      <c r="U26" s="3"/>
    </row>
    <row r="27" spans="1:22" x14ac:dyDescent="0.2">
      <c r="A27" s="29"/>
      <c r="B27" s="29"/>
      <c r="C27" s="29"/>
      <c r="D27" s="2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29"/>
      <c r="U27" s="3"/>
      <c r="V27" s="3"/>
    </row>
    <row r="28" spans="1:22" x14ac:dyDescent="0.2">
      <c r="A28" s="40" t="s">
        <v>5</v>
      </c>
      <c r="B28" s="40"/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3"/>
      <c r="O28" s="43"/>
      <c r="P28" s="43"/>
      <c r="Q28" s="43"/>
      <c r="R28" s="43"/>
    </row>
    <row r="29" spans="1:22" x14ac:dyDescent="0.2">
      <c r="A29" s="40"/>
      <c r="B29" s="40"/>
      <c r="C29" s="40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3"/>
      <c r="O29" s="43"/>
      <c r="P29" s="43"/>
      <c r="Q29" s="43"/>
      <c r="R29" s="43"/>
    </row>
    <row r="30" spans="1:22" x14ac:dyDescent="0.2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3"/>
      <c r="O30" s="43"/>
      <c r="P30" s="43"/>
      <c r="Q30" s="43"/>
      <c r="R30" s="43"/>
    </row>
    <row r="32" spans="1:22" x14ac:dyDescent="0.2">
      <c r="E32" s="25">
        <f t="shared" ref="E32:S32" si="7">E4*E25</f>
        <v>4.2</v>
      </c>
      <c r="F32" s="25">
        <f t="shared" si="7"/>
        <v>2.5554000000000001</v>
      </c>
      <c r="G32" s="25">
        <f t="shared" si="7"/>
        <v>72</v>
      </c>
      <c r="H32" s="25">
        <f t="shared" si="7"/>
        <v>3.6</v>
      </c>
      <c r="I32" s="25">
        <f t="shared" si="7"/>
        <v>1.02</v>
      </c>
      <c r="J32" s="25">
        <f t="shared" si="7"/>
        <v>10</v>
      </c>
      <c r="K32" s="25">
        <f t="shared" si="7"/>
        <v>1.1000000000000001</v>
      </c>
      <c r="L32" s="25">
        <f t="shared" si="7"/>
        <v>0.9</v>
      </c>
      <c r="M32" s="25">
        <f t="shared" si="7"/>
        <v>6</v>
      </c>
      <c r="N32" s="25">
        <f t="shared" si="7"/>
        <v>30</v>
      </c>
      <c r="O32" s="25">
        <f t="shared" si="7"/>
        <v>3.9</v>
      </c>
      <c r="P32" s="25">
        <f t="shared" si="7"/>
        <v>0.38</v>
      </c>
      <c r="Q32" s="25">
        <f t="shared" si="7"/>
        <v>15.818999999999999</v>
      </c>
      <c r="R32" s="25">
        <f t="shared" si="7"/>
        <v>6.25</v>
      </c>
      <c r="S32" s="25">
        <f t="shared" si="7"/>
        <v>145.19999999999999</v>
      </c>
      <c r="T32" s="42"/>
      <c r="U32" s="4">
        <f>SUM(E32:T32)</f>
        <v>302.92439999999999</v>
      </c>
      <c r="V32" s="4">
        <f>U32/4</f>
        <v>75.731099999999998</v>
      </c>
    </row>
  </sheetData>
  <mergeCells count="22">
    <mergeCell ref="B22:C22"/>
    <mergeCell ref="B23:C23"/>
    <mergeCell ref="B24:C24"/>
    <mergeCell ref="B25:C25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S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2"/>
  <sheetViews>
    <sheetView topLeftCell="C1" workbookViewId="0">
      <selection activeCell="W2" sqref="W2"/>
    </sheetView>
  </sheetViews>
  <sheetFormatPr defaultRowHeight="12.75" x14ac:dyDescent="0.2"/>
  <cols>
    <col min="1" max="1" width="6" style="26" customWidth="1"/>
    <col min="2" max="2" width="1.855468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" style="23" customWidth="1"/>
    <col min="7" max="14" width="4.5703125" style="23" customWidth="1"/>
    <col min="15" max="15" width="5.140625" style="23" customWidth="1"/>
    <col min="16" max="16" width="5" style="23" customWidth="1"/>
    <col min="17" max="23" width="4.5703125" style="23" customWidth="1"/>
    <col min="24" max="24" width="1.85546875" style="26" customWidth="1"/>
    <col min="25" max="25" width="7.7109375" customWidth="1"/>
  </cols>
  <sheetData>
    <row r="1" spans="1:27" x14ac:dyDescent="0.2">
      <c r="A1" s="81"/>
      <c r="B1" s="83" t="s">
        <v>20</v>
      </c>
      <c r="C1" s="84"/>
      <c r="D1" s="30"/>
      <c r="E1" s="85" t="s">
        <v>0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116"/>
      <c r="X1" s="31"/>
      <c r="Y1" s="5"/>
      <c r="Z1" s="5"/>
      <c r="AA1" s="1"/>
    </row>
    <row r="2" spans="1:27" ht="51.75" x14ac:dyDescent="0.2">
      <c r="A2" s="82"/>
      <c r="B2" s="87" t="s">
        <v>19</v>
      </c>
      <c r="C2" s="88"/>
      <c r="D2" s="44"/>
      <c r="E2" s="52" t="s">
        <v>23</v>
      </c>
      <c r="F2" s="52" t="s">
        <v>27</v>
      </c>
      <c r="G2" s="52" t="s">
        <v>46</v>
      </c>
      <c r="H2" s="52" t="s">
        <v>6</v>
      </c>
      <c r="I2" s="52" t="s">
        <v>44</v>
      </c>
      <c r="J2" s="52" t="s">
        <v>42</v>
      </c>
      <c r="K2" s="52" t="s">
        <v>35</v>
      </c>
      <c r="L2" s="52" t="s">
        <v>7</v>
      </c>
      <c r="M2" s="52" t="s">
        <v>36</v>
      </c>
      <c r="N2" s="52" t="s">
        <v>55</v>
      </c>
      <c r="O2" s="52" t="s">
        <v>48</v>
      </c>
      <c r="P2" s="52" t="s">
        <v>47</v>
      </c>
      <c r="Q2" s="52" t="s">
        <v>10</v>
      </c>
      <c r="R2" s="52" t="s">
        <v>8</v>
      </c>
      <c r="S2" s="52" t="s">
        <v>16</v>
      </c>
      <c r="T2" s="52" t="s">
        <v>11</v>
      </c>
      <c r="U2" s="52" t="s">
        <v>63</v>
      </c>
      <c r="V2" s="52" t="s">
        <v>45</v>
      </c>
      <c r="W2" s="52" t="s">
        <v>95</v>
      </c>
      <c r="X2" s="32"/>
      <c r="Y2" s="2"/>
    </row>
    <row r="3" spans="1:27" s="10" customFormat="1" ht="13.5" customHeight="1" x14ac:dyDescent="0.2">
      <c r="A3" s="14" t="s">
        <v>12</v>
      </c>
      <c r="B3" s="89" t="s">
        <v>96</v>
      </c>
      <c r="C3" s="90"/>
      <c r="D3" s="5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39"/>
      <c r="Y3" s="7"/>
      <c r="Z3" s="7"/>
    </row>
    <row r="4" spans="1:27" s="10" customFormat="1" ht="13.5" customHeight="1" thickBot="1" x14ac:dyDescent="0.25">
      <c r="A4" s="50" t="s">
        <v>86</v>
      </c>
      <c r="B4" s="91"/>
      <c r="C4" s="92"/>
      <c r="D4" s="54"/>
      <c r="E4" s="14">
        <v>2</v>
      </c>
      <c r="F4" s="14">
        <v>0.01</v>
      </c>
      <c r="G4" s="14">
        <v>0.01</v>
      </c>
      <c r="H4" s="15">
        <v>3.0000000000000001E-3</v>
      </c>
      <c r="I4" s="15">
        <v>7.0000000000000007E-2</v>
      </c>
      <c r="J4" s="15">
        <v>7.2999999999999995E-2</v>
      </c>
      <c r="K4" s="15">
        <v>0.05</v>
      </c>
      <c r="L4" s="15">
        <v>0.03</v>
      </c>
      <c r="M4" s="15">
        <v>0.3</v>
      </c>
      <c r="N4" s="15">
        <v>0.01</v>
      </c>
      <c r="O4" s="15">
        <v>0.02</v>
      </c>
      <c r="P4" s="15">
        <v>0.11</v>
      </c>
      <c r="Q4" s="15">
        <v>3.9E-2</v>
      </c>
      <c r="R4" s="15">
        <v>5.0000000000000001E-3</v>
      </c>
      <c r="S4" s="15">
        <v>0.02</v>
      </c>
      <c r="T4" s="15">
        <v>0.2</v>
      </c>
      <c r="U4" s="15">
        <v>0.05</v>
      </c>
      <c r="V4" s="15">
        <v>0.01</v>
      </c>
      <c r="W4" s="15">
        <v>0.41199999999999998</v>
      </c>
      <c r="X4" s="25"/>
      <c r="Y4" s="9">
        <f>Z32</f>
        <v>75.733599999999981</v>
      </c>
    </row>
    <row r="5" spans="1:27" s="10" customFormat="1" ht="13.5" customHeight="1" thickBot="1" x14ac:dyDescent="0.25">
      <c r="A5" s="46"/>
      <c r="B5" s="93"/>
      <c r="C5" s="94"/>
      <c r="D5" s="54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25"/>
    </row>
    <row r="6" spans="1:27" ht="13.5" thickBot="1" x14ac:dyDescent="0.25">
      <c r="A6" s="72"/>
      <c r="B6" s="95">
        <f>SUM(E6:W6)</f>
        <v>227.20079999999996</v>
      </c>
      <c r="C6" s="96"/>
      <c r="D6" s="74"/>
      <c r="E6" s="17">
        <f t="shared" ref="E6:W6" si="0">E4*E25</f>
        <v>18.399999999999999</v>
      </c>
      <c r="F6" s="17">
        <f t="shared" si="0"/>
        <v>1.2777000000000001</v>
      </c>
      <c r="G6" s="17">
        <f t="shared" si="0"/>
        <v>0.3</v>
      </c>
      <c r="H6" s="17">
        <f t="shared" si="0"/>
        <v>2.7</v>
      </c>
      <c r="I6" s="17">
        <f t="shared" si="0"/>
        <v>10.15</v>
      </c>
      <c r="J6" s="17">
        <f t="shared" si="0"/>
        <v>3.65</v>
      </c>
      <c r="K6" s="17">
        <f t="shared" si="0"/>
        <v>2.75</v>
      </c>
      <c r="L6" s="17">
        <f t="shared" si="0"/>
        <v>1.3499999999999999</v>
      </c>
      <c r="M6" s="17">
        <f t="shared" si="0"/>
        <v>6</v>
      </c>
      <c r="N6" s="17">
        <f t="shared" si="0"/>
        <v>2.2000000000000002</v>
      </c>
      <c r="O6" s="17">
        <f t="shared" si="0"/>
        <v>3.6957999999999998</v>
      </c>
      <c r="P6" s="17">
        <f t="shared" si="0"/>
        <v>15.766300000000001</v>
      </c>
      <c r="Q6" s="17">
        <f t="shared" si="0"/>
        <v>2.5350000000000001</v>
      </c>
      <c r="R6" s="17">
        <f t="shared" si="0"/>
        <v>0.1</v>
      </c>
      <c r="S6" s="17">
        <f t="shared" si="0"/>
        <v>2.5</v>
      </c>
      <c r="T6" s="17">
        <f t="shared" si="0"/>
        <v>10.545999999999999</v>
      </c>
      <c r="U6" s="17">
        <f t="shared" si="0"/>
        <v>5</v>
      </c>
      <c r="V6" s="17">
        <f t="shared" si="0"/>
        <v>2.3199999999999998</v>
      </c>
      <c r="W6" s="17">
        <f t="shared" si="0"/>
        <v>135.95999999999998</v>
      </c>
      <c r="X6" s="25"/>
    </row>
    <row r="7" spans="1:27" ht="13.5" hidden="1" thickBot="1" x14ac:dyDescent="0.25">
      <c r="A7" s="73" t="s">
        <v>13</v>
      </c>
      <c r="B7" s="97" t="s">
        <v>32</v>
      </c>
      <c r="C7" s="98"/>
      <c r="D7" s="4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25"/>
    </row>
    <row r="8" spans="1:27" s="11" customFormat="1" ht="13.5" hidden="1" thickBot="1" x14ac:dyDescent="0.25">
      <c r="A8" s="50" t="s">
        <v>22</v>
      </c>
      <c r="B8" s="99"/>
      <c r="C8" s="100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25"/>
      <c r="Y8" s="12" t="e">
        <f>#REF!</f>
        <v>#REF!</v>
      </c>
      <c r="Z8" s="13"/>
    </row>
    <row r="9" spans="1:27" ht="13.5" hidden="1" thickBot="1" x14ac:dyDescent="0.25">
      <c r="A9" s="34"/>
      <c r="B9" s="101"/>
      <c r="C9" s="102"/>
      <c r="D9" s="10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25"/>
    </row>
    <row r="10" spans="1:27" ht="13.5" hidden="1" thickBot="1" x14ac:dyDescent="0.25">
      <c r="A10" s="21"/>
      <c r="B10" s="95">
        <f>SUM(E10:W10)</f>
        <v>0</v>
      </c>
      <c r="C10" s="96"/>
      <c r="D10" s="51"/>
      <c r="E10" s="19">
        <f t="shared" ref="E10:W10" si="1">E8*E25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25"/>
    </row>
    <row r="11" spans="1:27" ht="13.5" hidden="1" thickBot="1" x14ac:dyDescent="0.25">
      <c r="A11" s="36" t="s">
        <v>14</v>
      </c>
      <c r="B11" s="104" t="s">
        <v>33</v>
      </c>
      <c r="C11" s="105"/>
      <c r="D11" s="47"/>
      <c r="E11" s="4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5"/>
    </row>
    <row r="12" spans="1:27" ht="12.75" hidden="1" customHeight="1" x14ac:dyDescent="0.2">
      <c r="A12" s="50">
        <v>11</v>
      </c>
      <c r="B12" s="97" t="s">
        <v>32</v>
      </c>
      <c r="C12" s="98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5"/>
      <c r="Y12" s="9" t="e">
        <f>#REF!</f>
        <v>#REF!</v>
      </c>
    </row>
    <row r="13" spans="1:27" s="11" customFormat="1" ht="13.5" hidden="1" thickBot="1" x14ac:dyDescent="0.25">
      <c r="A13" s="50">
        <v>12</v>
      </c>
      <c r="B13" s="99"/>
      <c r="C13" s="100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5"/>
      <c r="Y13" s="12" t="e">
        <f>#REF!</f>
        <v>#REF!</v>
      </c>
      <c r="Z13" s="13"/>
    </row>
    <row r="14" spans="1:27" ht="13.5" hidden="1" thickBot="1" x14ac:dyDescent="0.25">
      <c r="A14" s="50"/>
      <c r="B14" s="106"/>
      <c r="C14" s="107"/>
      <c r="D14" s="10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5"/>
      <c r="Y14" s="9" t="e">
        <f>#REF!</f>
        <v>#REF!</v>
      </c>
    </row>
    <row r="15" spans="1:27" ht="13.5" hidden="1" thickBot="1" x14ac:dyDescent="0.25">
      <c r="A15" s="21"/>
      <c r="B15" s="112"/>
      <c r="C15" s="113"/>
      <c r="D15" s="47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25"/>
    </row>
    <row r="16" spans="1:27" ht="13.5" hidden="1" thickBot="1" x14ac:dyDescent="0.25">
      <c r="A16" s="35"/>
      <c r="B16" s="108"/>
      <c r="C16" s="109"/>
      <c r="D16" s="51"/>
      <c r="E16" s="21">
        <f>SUM(E12:E14)</f>
        <v>0</v>
      </c>
      <c r="F16" s="21">
        <f t="shared" ref="F16:V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>W13+W14+W12</f>
        <v>0</v>
      </c>
      <c r="X16" s="25"/>
      <c r="Y16" s="9" t="e">
        <f>Y12+Y13+Y14</f>
        <v>#REF!</v>
      </c>
    </row>
    <row r="17" spans="1:26" ht="13.5" hidden="1" thickBot="1" x14ac:dyDescent="0.25">
      <c r="A17" s="35"/>
      <c r="B17" s="114">
        <f>SUM(E17:W17)</f>
        <v>0</v>
      </c>
      <c r="C17" s="115"/>
      <c r="D17" s="51"/>
      <c r="E17" s="19">
        <f t="shared" ref="E17:W17" si="3">E16*E25</f>
        <v>0</v>
      </c>
      <c r="F17" s="19">
        <f t="shared" si="3"/>
        <v>0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 t="shared" si="3"/>
        <v>0</v>
      </c>
      <c r="X17" s="25"/>
    </row>
    <row r="18" spans="1:26" ht="13.5" hidden="1" thickBot="1" x14ac:dyDescent="0.25">
      <c r="A18" s="36" t="s">
        <v>15</v>
      </c>
      <c r="B18" s="97" t="s">
        <v>32</v>
      </c>
      <c r="C18" s="98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5"/>
      <c r="Y18" s="9"/>
      <c r="Z18" s="6"/>
    </row>
    <row r="19" spans="1:26" s="11" customFormat="1" ht="13.5" hidden="1" thickBot="1" x14ac:dyDescent="0.25">
      <c r="A19" s="50">
        <v>13</v>
      </c>
      <c r="B19" s="99"/>
      <c r="C19" s="100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5"/>
      <c r="Y19" s="12" t="e">
        <f>#REF!</f>
        <v>#REF!</v>
      </c>
      <c r="Z19" s="13"/>
    </row>
    <row r="20" spans="1:26" ht="6.75" hidden="1" customHeight="1" x14ac:dyDescent="0.2">
      <c r="A20" s="50"/>
      <c r="B20" s="106"/>
      <c r="C20" s="107"/>
      <c r="D20" s="107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5"/>
      <c r="Y20" s="9" t="e">
        <f>#REF!</f>
        <v>#REF!</v>
      </c>
      <c r="Z20" s="6"/>
    </row>
    <row r="21" spans="1:26" ht="9.75" hidden="1" customHeight="1" thickBot="1" x14ac:dyDescent="0.25">
      <c r="A21" s="50"/>
      <c r="B21" s="112"/>
      <c r="C21" s="113"/>
      <c r="D21" s="47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5"/>
      <c r="Y21" s="9"/>
      <c r="Z21" s="6"/>
    </row>
    <row r="22" spans="1:26" ht="13.5" hidden="1" thickBot="1" x14ac:dyDescent="0.25">
      <c r="A22" s="48"/>
      <c r="B22" s="108"/>
      <c r="C22" s="109"/>
      <c r="D22" s="51"/>
      <c r="E22" s="21">
        <f>E18+E19+E20</f>
        <v>0</v>
      </c>
      <c r="F22" s="21">
        <f>F18+F19+F20</f>
        <v>0</v>
      </c>
      <c r="G22" s="21">
        <f t="shared" ref="G22:W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  <c r="T22" s="21">
        <f>T18+T19+T20</f>
        <v>0</v>
      </c>
      <c r="U22" s="21">
        <f>U18+U19+U20</f>
        <v>0</v>
      </c>
      <c r="V22" s="21">
        <f>V18+V19+V20</f>
        <v>0</v>
      </c>
      <c r="W22" s="21">
        <f t="shared" si="4"/>
        <v>0</v>
      </c>
      <c r="X22" s="25"/>
      <c r="Y22" s="8" t="e">
        <f>Y19+Y20</f>
        <v>#REF!</v>
      </c>
    </row>
    <row r="23" spans="1:26" x14ac:dyDescent="0.2">
      <c r="A23" s="28"/>
      <c r="B23" s="110" t="s">
        <v>1</v>
      </c>
      <c r="C23" s="111"/>
      <c r="D23" s="2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25"/>
      <c r="Y23" s="3"/>
    </row>
    <row r="24" spans="1:26" x14ac:dyDescent="0.2">
      <c r="A24" s="28"/>
      <c r="B24" s="110" t="s">
        <v>2</v>
      </c>
      <c r="C24" s="111"/>
      <c r="D24" s="28"/>
      <c r="E24" s="22">
        <f t="shared" ref="E24:W24" si="5">E4+E8+E16+E22</f>
        <v>2</v>
      </c>
      <c r="F24" s="22">
        <f t="shared" si="5"/>
        <v>0.01</v>
      </c>
      <c r="G24" s="22">
        <f t="shared" si="5"/>
        <v>0.01</v>
      </c>
      <c r="H24" s="22">
        <f t="shared" si="5"/>
        <v>3.0000000000000001E-3</v>
      </c>
      <c r="I24" s="22">
        <f t="shared" si="5"/>
        <v>7.0000000000000007E-2</v>
      </c>
      <c r="J24" s="22">
        <f t="shared" si="5"/>
        <v>7.2999999999999995E-2</v>
      </c>
      <c r="K24" s="22">
        <f t="shared" si="5"/>
        <v>0.05</v>
      </c>
      <c r="L24" s="22">
        <f t="shared" si="5"/>
        <v>0.03</v>
      </c>
      <c r="M24" s="22">
        <f t="shared" si="5"/>
        <v>0.3</v>
      </c>
      <c r="N24" s="22">
        <f t="shared" si="5"/>
        <v>0.01</v>
      </c>
      <c r="O24" s="22">
        <f t="shared" si="5"/>
        <v>0.02</v>
      </c>
      <c r="P24" s="22">
        <f t="shared" si="5"/>
        <v>0.11</v>
      </c>
      <c r="Q24" s="22">
        <f t="shared" si="5"/>
        <v>3.9E-2</v>
      </c>
      <c r="R24" s="22">
        <f t="shared" si="5"/>
        <v>5.0000000000000001E-3</v>
      </c>
      <c r="S24" s="22">
        <f t="shared" si="5"/>
        <v>0.02</v>
      </c>
      <c r="T24" s="22">
        <f t="shared" si="5"/>
        <v>0.2</v>
      </c>
      <c r="U24" s="22">
        <f t="shared" si="5"/>
        <v>0.05</v>
      </c>
      <c r="V24" s="22">
        <f t="shared" si="5"/>
        <v>0.01</v>
      </c>
      <c r="W24" s="22">
        <f t="shared" si="5"/>
        <v>0.41199999999999998</v>
      </c>
      <c r="X24" s="25"/>
      <c r="Y24" s="3"/>
    </row>
    <row r="25" spans="1:26" s="26" customFormat="1" x14ac:dyDescent="0.2">
      <c r="A25" s="28"/>
      <c r="B25" s="110" t="s">
        <v>3</v>
      </c>
      <c r="C25" s="111"/>
      <c r="D25" s="28"/>
      <c r="E25" s="15">
        <v>9.1999999999999993</v>
      </c>
      <c r="F25" s="15">
        <v>127.77</v>
      </c>
      <c r="G25" s="15">
        <v>30</v>
      </c>
      <c r="H25" s="15">
        <v>900</v>
      </c>
      <c r="I25" s="15">
        <v>145</v>
      </c>
      <c r="J25" s="15">
        <v>50</v>
      </c>
      <c r="K25" s="15">
        <v>55</v>
      </c>
      <c r="L25" s="15">
        <v>45</v>
      </c>
      <c r="M25" s="15">
        <v>20</v>
      </c>
      <c r="N25" s="15">
        <v>220</v>
      </c>
      <c r="O25" s="15">
        <v>184.79</v>
      </c>
      <c r="P25" s="15">
        <v>143.33000000000001</v>
      </c>
      <c r="Q25" s="15">
        <v>65</v>
      </c>
      <c r="R25" s="15">
        <v>20</v>
      </c>
      <c r="S25" s="15">
        <v>125</v>
      </c>
      <c r="T25" s="15">
        <v>52.73</v>
      </c>
      <c r="U25" s="15">
        <v>100</v>
      </c>
      <c r="V25" s="15">
        <v>232</v>
      </c>
      <c r="W25" s="15">
        <v>330</v>
      </c>
      <c r="X25" s="25"/>
      <c r="Y25" s="29"/>
    </row>
    <row r="26" spans="1:26" x14ac:dyDescent="0.2">
      <c r="A26" s="28"/>
      <c r="B26" s="37" t="s">
        <v>4</v>
      </c>
      <c r="C26" s="38">
        <f>SUM(E26:W26)</f>
        <v>227.20079999999996</v>
      </c>
      <c r="D26" s="28"/>
      <c r="E26" s="22">
        <f t="shared" ref="E26:W26" si="6">E24*E25</f>
        <v>18.399999999999999</v>
      </c>
      <c r="F26" s="22">
        <f t="shared" si="6"/>
        <v>1.2777000000000001</v>
      </c>
      <c r="G26" s="22">
        <f t="shared" si="6"/>
        <v>0.3</v>
      </c>
      <c r="H26" s="22">
        <f t="shared" si="6"/>
        <v>2.7</v>
      </c>
      <c r="I26" s="22">
        <f t="shared" si="6"/>
        <v>10.15</v>
      </c>
      <c r="J26" s="22">
        <f t="shared" si="6"/>
        <v>3.65</v>
      </c>
      <c r="K26" s="22">
        <f t="shared" si="6"/>
        <v>2.75</v>
      </c>
      <c r="L26" s="22">
        <f t="shared" si="6"/>
        <v>1.3499999999999999</v>
      </c>
      <c r="M26" s="22">
        <f t="shared" si="6"/>
        <v>6</v>
      </c>
      <c r="N26" s="22">
        <f t="shared" si="6"/>
        <v>2.2000000000000002</v>
      </c>
      <c r="O26" s="22">
        <f t="shared" si="6"/>
        <v>3.6957999999999998</v>
      </c>
      <c r="P26" s="22">
        <f t="shared" si="6"/>
        <v>15.766300000000001</v>
      </c>
      <c r="Q26" s="22">
        <f t="shared" si="6"/>
        <v>2.5350000000000001</v>
      </c>
      <c r="R26" s="22">
        <f t="shared" si="6"/>
        <v>0.1</v>
      </c>
      <c r="S26" s="22">
        <f t="shared" si="6"/>
        <v>2.5</v>
      </c>
      <c r="T26" s="22">
        <f t="shared" si="6"/>
        <v>10.545999999999999</v>
      </c>
      <c r="U26" s="22">
        <f t="shared" si="6"/>
        <v>5</v>
      </c>
      <c r="V26" s="22">
        <f t="shared" si="6"/>
        <v>2.3199999999999998</v>
      </c>
      <c r="W26" s="22">
        <f t="shared" si="6"/>
        <v>135.95999999999998</v>
      </c>
      <c r="X26" s="25"/>
      <c r="Y26" s="3"/>
    </row>
    <row r="27" spans="1:26" x14ac:dyDescent="0.2">
      <c r="A27" s="29"/>
      <c r="B27" s="29"/>
      <c r="C27" s="29"/>
      <c r="D27" s="2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29"/>
      <c r="Y27" s="3"/>
      <c r="Z27" s="3"/>
    </row>
    <row r="28" spans="1:26" x14ac:dyDescent="0.2">
      <c r="A28" s="40" t="s">
        <v>5</v>
      </c>
      <c r="B28" s="40"/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3"/>
      <c r="O28" s="43"/>
      <c r="P28" s="43"/>
    </row>
    <row r="29" spans="1:26" x14ac:dyDescent="0.2">
      <c r="A29" s="40"/>
      <c r="B29" s="40"/>
      <c r="C29" s="40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3"/>
      <c r="O29" s="43"/>
      <c r="P29" s="43"/>
    </row>
    <row r="30" spans="1:26" x14ac:dyDescent="0.2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3"/>
      <c r="O30" s="43"/>
      <c r="P30" s="43"/>
    </row>
    <row r="31" spans="1:26" x14ac:dyDescent="0.2">
      <c r="A31" s="40"/>
      <c r="B31" s="40"/>
      <c r="C31" s="40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3"/>
      <c r="O31" s="43"/>
      <c r="P31" s="43"/>
    </row>
    <row r="32" spans="1:26" x14ac:dyDescent="0.2">
      <c r="E32" s="25">
        <f t="shared" ref="E32:W32" si="7">E4*E25</f>
        <v>18.399999999999999</v>
      </c>
      <c r="F32" s="25">
        <f t="shared" si="7"/>
        <v>1.2777000000000001</v>
      </c>
      <c r="G32" s="25">
        <f t="shared" si="7"/>
        <v>0.3</v>
      </c>
      <c r="H32" s="25">
        <f t="shared" si="7"/>
        <v>2.7</v>
      </c>
      <c r="I32" s="25">
        <f t="shared" si="7"/>
        <v>10.15</v>
      </c>
      <c r="J32" s="25">
        <f t="shared" si="7"/>
        <v>3.65</v>
      </c>
      <c r="K32" s="25">
        <f t="shared" si="7"/>
        <v>2.75</v>
      </c>
      <c r="L32" s="25">
        <f t="shared" si="7"/>
        <v>1.3499999999999999</v>
      </c>
      <c r="M32" s="25">
        <f t="shared" si="7"/>
        <v>6</v>
      </c>
      <c r="N32" s="25">
        <f t="shared" si="7"/>
        <v>2.2000000000000002</v>
      </c>
      <c r="O32" s="25">
        <f t="shared" si="7"/>
        <v>3.6957999999999998</v>
      </c>
      <c r="P32" s="25">
        <f t="shared" si="7"/>
        <v>15.766300000000001</v>
      </c>
      <c r="Q32" s="25">
        <f t="shared" si="7"/>
        <v>2.5350000000000001</v>
      </c>
      <c r="R32" s="25">
        <f t="shared" si="7"/>
        <v>0.1</v>
      </c>
      <c r="S32" s="25">
        <f t="shared" si="7"/>
        <v>2.5</v>
      </c>
      <c r="T32" s="25">
        <f t="shared" si="7"/>
        <v>10.545999999999999</v>
      </c>
      <c r="U32" s="25">
        <f t="shared" si="7"/>
        <v>5</v>
      </c>
      <c r="V32" s="25">
        <f t="shared" si="7"/>
        <v>2.3199999999999998</v>
      </c>
      <c r="W32" s="25">
        <f t="shared" si="7"/>
        <v>135.95999999999998</v>
      </c>
      <c r="X32" s="42"/>
      <c r="Y32" s="4">
        <f>SUM(E32:X32)</f>
        <v>227.20079999999996</v>
      </c>
      <c r="Z32" s="4">
        <f>Y32/3</f>
        <v>75.733599999999981</v>
      </c>
    </row>
  </sheetData>
  <mergeCells count="22">
    <mergeCell ref="B22:C22"/>
    <mergeCell ref="B23:C23"/>
    <mergeCell ref="B24:C24"/>
    <mergeCell ref="B25:C25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W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33"/>
  <sheetViews>
    <sheetView workbookViewId="0">
      <selection activeCell="J32" sqref="J32"/>
    </sheetView>
  </sheetViews>
  <sheetFormatPr defaultRowHeight="12.75" x14ac:dyDescent="0.2"/>
  <cols>
    <col min="1" max="1" width="5.85546875" style="26" customWidth="1"/>
    <col min="2" max="2" width="2.5703125" style="26" customWidth="1"/>
    <col min="3" max="3" width="10.5703125" style="26" customWidth="1"/>
    <col min="4" max="4" width="0.7109375" style="26" hidden="1" customWidth="1"/>
    <col min="5" max="5" width="4.5703125" style="23" customWidth="1"/>
    <col min="6" max="6" width="5.140625" style="23" customWidth="1"/>
    <col min="7" max="7" width="3.7109375" style="23" customWidth="1"/>
    <col min="8" max="9" width="4.5703125" style="23" customWidth="1"/>
    <col min="10" max="11" width="3.85546875" style="23" customWidth="1"/>
    <col min="12" max="12" width="4" style="23" customWidth="1"/>
    <col min="13" max="13" width="3.85546875" style="23" customWidth="1"/>
    <col min="14" max="14" width="4.42578125" style="23" customWidth="1"/>
    <col min="15" max="17" width="4.5703125" style="23" customWidth="1"/>
    <col min="18" max="18" width="4.140625" style="23" customWidth="1"/>
    <col min="19" max="20" width="4.5703125" style="23" customWidth="1"/>
    <col min="21" max="21" width="4.140625" style="23" customWidth="1"/>
    <col min="22" max="22" width="4.85546875" style="23" customWidth="1"/>
    <col min="23" max="23" width="4.5703125" style="23" customWidth="1"/>
    <col min="24" max="24" width="7.7109375" customWidth="1"/>
  </cols>
  <sheetData>
    <row r="1" spans="1:26" x14ac:dyDescent="0.2">
      <c r="A1" s="81"/>
      <c r="B1" s="83" t="s">
        <v>20</v>
      </c>
      <c r="C1" s="84"/>
      <c r="D1" s="30"/>
      <c r="E1" s="85" t="s">
        <v>0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5"/>
      <c r="Y1" s="5"/>
      <c r="Z1" s="1"/>
    </row>
    <row r="2" spans="1:26" ht="42" x14ac:dyDescent="0.2">
      <c r="A2" s="82"/>
      <c r="B2" s="87" t="s">
        <v>19</v>
      </c>
      <c r="C2" s="88"/>
      <c r="D2" s="44"/>
      <c r="E2" s="52" t="s">
        <v>26</v>
      </c>
      <c r="F2" s="52" t="s">
        <v>27</v>
      </c>
      <c r="G2" s="52" t="s">
        <v>42</v>
      </c>
      <c r="H2" s="52" t="s">
        <v>6</v>
      </c>
      <c r="I2" s="52" t="s">
        <v>38</v>
      </c>
      <c r="J2" s="52" t="s">
        <v>17</v>
      </c>
      <c r="K2" s="52" t="s">
        <v>35</v>
      </c>
      <c r="L2" s="52" t="s">
        <v>7</v>
      </c>
      <c r="M2" s="52" t="s">
        <v>36</v>
      </c>
      <c r="N2" s="52" t="s">
        <v>54</v>
      </c>
      <c r="O2" s="52" t="s">
        <v>62</v>
      </c>
      <c r="P2" s="52" t="s">
        <v>25</v>
      </c>
      <c r="Q2" s="52" t="s">
        <v>10</v>
      </c>
      <c r="R2" s="52" t="s">
        <v>8</v>
      </c>
      <c r="S2" s="52" t="s">
        <v>39</v>
      </c>
      <c r="T2" s="52" t="s">
        <v>53</v>
      </c>
      <c r="U2" s="52" t="s">
        <v>45</v>
      </c>
      <c r="V2" s="52" t="s">
        <v>30</v>
      </c>
      <c r="W2" s="52" t="s">
        <v>11</v>
      </c>
      <c r="X2" s="2"/>
    </row>
    <row r="3" spans="1:26" s="10" customFormat="1" ht="13.5" customHeight="1" x14ac:dyDescent="0.2">
      <c r="A3" s="14" t="s">
        <v>12</v>
      </c>
      <c r="B3" s="89" t="s">
        <v>97</v>
      </c>
      <c r="C3" s="90"/>
      <c r="D3" s="5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7"/>
      <c r="Y3" s="7"/>
    </row>
    <row r="4" spans="1:26" s="10" customFormat="1" ht="13.5" customHeight="1" thickBot="1" x14ac:dyDescent="0.25">
      <c r="A4" s="50" t="s">
        <v>86</v>
      </c>
      <c r="B4" s="91"/>
      <c r="C4" s="92"/>
      <c r="D4" s="54"/>
      <c r="E4" s="14">
        <v>1.4999999999999999E-2</v>
      </c>
      <c r="F4" s="14">
        <v>1.4999999999999999E-2</v>
      </c>
      <c r="G4" s="14">
        <v>7.0000000000000007E-2</v>
      </c>
      <c r="H4" s="15">
        <v>3.0000000000000001E-3</v>
      </c>
      <c r="I4" s="15">
        <v>7.0000000000000007E-2</v>
      </c>
      <c r="J4" s="15">
        <v>7.0000000000000007E-2</v>
      </c>
      <c r="K4" s="15">
        <v>0.02</v>
      </c>
      <c r="L4" s="15">
        <v>0.02</v>
      </c>
      <c r="M4" s="15">
        <v>0.1</v>
      </c>
      <c r="N4" s="15">
        <v>0.08</v>
      </c>
      <c r="O4" s="15">
        <v>0.01</v>
      </c>
      <c r="P4" s="15">
        <v>0.01</v>
      </c>
      <c r="Q4" s="15">
        <v>4.4999999999999998E-2</v>
      </c>
      <c r="R4" s="15">
        <v>8.9999999999999993E-3</v>
      </c>
      <c r="S4" s="15">
        <v>0.06</v>
      </c>
      <c r="T4" s="15">
        <v>0.1</v>
      </c>
      <c r="U4" s="15">
        <v>0.01</v>
      </c>
      <c r="V4" s="15">
        <v>0.79200000000000004</v>
      </c>
      <c r="W4" s="15">
        <v>0.2</v>
      </c>
      <c r="X4" s="56">
        <f>Y33</f>
        <v>75.732516666666655</v>
      </c>
    </row>
    <row r="5" spans="1:26" s="10" customFormat="1" ht="13.5" customHeight="1" thickBot="1" x14ac:dyDescent="0.25">
      <c r="A5" s="46"/>
      <c r="B5" s="93"/>
      <c r="C5" s="94"/>
      <c r="D5" s="54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6" ht="13.5" thickBot="1" x14ac:dyDescent="0.25">
      <c r="A6" s="76"/>
      <c r="B6" s="95">
        <f>SUM(E6:W6)</f>
        <v>227.19754999999998</v>
      </c>
      <c r="C6" s="96"/>
      <c r="D6" s="75"/>
      <c r="E6" s="17">
        <f t="shared" ref="E6:W6" si="0">E4*E25</f>
        <v>3.15</v>
      </c>
      <c r="F6" s="17">
        <f t="shared" si="0"/>
        <v>1.91655</v>
      </c>
      <c r="G6" s="17">
        <f t="shared" si="0"/>
        <v>3.5000000000000004</v>
      </c>
      <c r="H6" s="17">
        <f t="shared" si="0"/>
        <v>2.7</v>
      </c>
      <c r="I6" s="17">
        <f t="shared" si="0"/>
        <v>10.15</v>
      </c>
      <c r="J6" s="17">
        <f t="shared" si="0"/>
        <v>6.65</v>
      </c>
      <c r="K6" s="17">
        <f t="shared" si="0"/>
        <v>1.1000000000000001</v>
      </c>
      <c r="L6" s="17">
        <f t="shared" si="0"/>
        <v>0.9</v>
      </c>
      <c r="M6" s="17">
        <f t="shared" si="0"/>
        <v>2</v>
      </c>
      <c r="N6" s="17">
        <f t="shared" si="0"/>
        <v>24</v>
      </c>
      <c r="O6" s="17">
        <f t="shared" si="0"/>
        <v>2.2000000000000002</v>
      </c>
      <c r="P6" s="17">
        <f t="shared" si="0"/>
        <v>0.46</v>
      </c>
      <c r="Q6" s="17">
        <f t="shared" si="0"/>
        <v>2.9249999999999998</v>
      </c>
      <c r="R6" s="17">
        <f t="shared" si="0"/>
        <v>0.18</v>
      </c>
      <c r="S6" s="17">
        <f t="shared" si="0"/>
        <v>2.4</v>
      </c>
      <c r="T6" s="17">
        <f t="shared" si="0"/>
        <v>11.5</v>
      </c>
      <c r="U6" s="17">
        <f t="shared" si="0"/>
        <v>2.3199999999999998</v>
      </c>
      <c r="V6" s="17">
        <f t="shared" si="0"/>
        <v>138.6</v>
      </c>
      <c r="W6" s="17">
        <f t="shared" si="0"/>
        <v>10.545999999999999</v>
      </c>
    </row>
    <row r="7" spans="1:26" hidden="1" x14ac:dyDescent="0.2">
      <c r="A7" s="77" t="s">
        <v>13</v>
      </c>
      <c r="B7" s="97" t="s">
        <v>32</v>
      </c>
      <c r="C7" s="98"/>
      <c r="D7" s="4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6" s="11" customFormat="1" ht="13.5" hidden="1" thickBot="1" x14ac:dyDescent="0.25">
      <c r="A8" s="50" t="s">
        <v>22</v>
      </c>
      <c r="B8" s="99"/>
      <c r="C8" s="100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2" t="e">
        <f>#REF!</f>
        <v>#REF!</v>
      </c>
      <c r="Y8" s="13"/>
    </row>
    <row r="9" spans="1:26" ht="13.5" hidden="1" thickBot="1" x14ac:dyDescent="0.25">
      <c r="A9" s="34"/>
      <c r="B9" s="101"/>
      <c r="C9" s="102"/>
      <c r="D9" s="10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6" ht="13.5" hidden="1" thickBot="1" x14ac:dyDescent="0.25">
      <c r="A10" s="21"/>
      <c r="B10" s="95">
        <f>SUM(E10:W10)</f>
        <v>0</v>
      </c>
      <c r="C10" s="96"/>
      <c r="D10" s="51"/>
      <c r="E10" s="19">
        <f t="shared" ref="E10:S10" si="1">E8*E25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/>
      <c r="U10" s="19"/>
      <c r="V10" s="19"/>
      <c r="W10" s="19">
        <f>W8*W25</f>
        <v>0</v>
      </c>
    </row>
    <row r="11" spans="1:26" hidden="1" x14ac:dyDescent="0.2">
      <c r="A11" s="36" t="s">
        <v>14</v>
      </c>
      <c r="B11" s="104" t="s">
        <v>33</v>
      </c>
      <c r="C11" s="105"/>
      <c r="D11" s="47"/>
      <c r="E11" s="4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6" ht="12.75" hidden="1" customHeight="1" x14ac:dyDescent="0.2">
      <c r="A12" s="50">
        <v>11</v>
      </c>
      <c r="B12" s="97" t="s">
        <v>32</v>
      </c>
      <c r="C12" s="98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9" t="e">
        <f>#REF!</f>
        <v>#REF!</v>
      </c>
    </row>
    <row r="13" spans="1:26" s="11" customFormat="1" hidden="1" x14ac:dyDescent="0.2">
      <c r="A13" s="50">
        <v>12</v>
      </c>
      <c r="B13" s="99"/>
      <c r="C13" s="100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2" t="e">
        <f>#REF!</f>
        <v>#REF!</v>
      </c>
      <c r="Y13" s="13"/>
    </row>
    <row r="14" spans="1:26" hidden="1" x14ac:dyDescent="0.2">
      <c r="A14" s="50"/>
      <c r="B14" s="106"/>
      <c r="C14" s="107"/>
      <c r="D14" s="10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9" t="e">
        <f>#REF!</f>
        <v>#REF!</v>
      </c>
    </row>
    <row r="15" spans="1:26" ht="13.5" hidden="1" thickBot="1" x14ac:dyDescent="0.25">
      <c r="A15" s="21"/>
      <c r="B15" s="112"/>
      <c r="C15" s="113"/>
      <c r="D15" s="47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6" ht="13.5" hidden="1" thickBot="1" x14ac:dyDescent="0.25">
      <c r="A16" s="35"/>
      <c r="B16" s="108"/>
      <c r="C16" s="109"/>
      <c r="D16" s="51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/>
      <c r="U16" s="21"/>
      <c r="V16" s="21"/>
      <c r="W16" s="21">
        <f t="shared" si="2"/>
        <v>0</v>
      </c>
      <c r="X16" s="9" t="e">
        <f>X12+X13+X14</f>
        <v>#REF!</v>
      </c>
    </row>
    <row r="17" spans="1:25" ht="13.5" hidden="1" thickBot="1" x14ac:dyDescent="0.25">
      <c r="A17" s="35"/>
      <c r="B17" s="114">
        <f>SUM(E17:W17)</f>
        <v>0</v>
      </c>
      <c r="C17" s="115"/>
      <c r="D17" s="51"/>
      <c r="E17" s="19">
        <f t="shared" ref="E17:S17" si="3">E16*E25</f>
        <v>0</v>
      </c>
      <c r="F17" s="19">
        <f t="shared" si="3"/>
        <v>0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 t="shared" si="3"/>
        <v>0</v>
      </c>
      <c r="S17" s="19">
        <f t="shared" si="3"/>
        <v>0</v>
      </c>
      <c r="T17" s="19"/>
      <c r="U17" s="19"/>
      <c r="V17" s="19"/>
      <c r="W17" s="19">
        <f>W16*W25</f>
        <v>0</v>
      </c>
    </row>
    <row r="18" spans="1:25" hidden="1" x14ac:dyDescent="0.2">
      <c r="A18" s="36" t="s">
        <v>15</v>
      </c>
      <c r="B18" s="97" t="s">
        <v>32</v>
      </c>
      <c r="C18" s="98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9"/>
      <c r="Y18" s="6"/>
    </row>
    <row r="19" spans="1:25" s="11" customFormat="1" hidden="1" x14ac:dyDescent="0.2">
      <c r="A19" s="50">
        <v>13</v>
      </c>
      <c r="B19" s="99"/>
      <c r="C19" s="100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2" t="e">
        <f>#REF!</f>
        <v>#REF!</v>
      </c>
      <c r="Y19" s="13"/>
    </row>
    <row r="20" spans="1:25" ht="6.75" hidden="1" customHeight="1" x14ac:dyDescent="0.2">
      <c r="A20" s="50"/>
      <c r="B20" s="106"/>
      <c r="C20" s="107"/>
      <c r="D20" s="107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9" t="e">
        <f>#REF!</f>
        <v>#REF!</v>
      </c>
      <c r="Y20" s="6"/>
    </row>
    <row r="21" spans="1:25" ht="9.75" hidden="1" customHeight="1" thickBot="1" x14ac:dyDescent="0.25">
      <c r="A21" s="50"/>
      <c r="B21" s="112"/>
      <c r="C21" s="113"/>
      <c r="D21" s="47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9"/>
      <c r="Y21" s="6"/>
    </row>
    <row r="22" spans="1:25" ht="13.5" hidden="1" thickBot="1" x14ac:dyDescent="0.25">
      <c r="A22" s="48"/>
      <c r="B22" s="108"/>
      <c r="C22" s="109"/>
      <c r="D22" s="51"/>
      <c r="E22" s="21">
        <f>E18+E19+E20</f>
        <v>0</v>
      </c>
      <c r="F22" s="21">
        <f>F18+F19+F20</f>
        <v>0</v>
      </c>
      <c r="G22" s="21">
        <f t="shared" ref="G22:W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>Q18+Q19+Q20</f>
        <v>0</v>
      </c>
      <c r="R22" s="21">
        <f t="shared" si="4"/>
        <v>0</v>
      </c>
      <c r="S22" s="21">
        <f>S18+S19+S20</f>
        <v>0</v>
      </c>
      <c r="T22" s="21"/>
      <c r="U22" s="21"/>
      <c r="V22" s="21"/>
      <c r="W22" s="21">
        <f t="shared" si="4"/>
        <v>0</v>
      </c>
      <c r="X22" s="8" t="e">
        <f>X19+X20</f>
        <v>#REF!</v>
      </c>
    </row>
    <row r="23" spans="1:25" x14ac:dyDescent="0.2">
      <c r="A23" s="28"/>
      <c r="B23" s="110" t="s">
        <v>1</v>
      </c>
      <c r="C23" s="111"/>
      <c r="D23" s="2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3"/>
    </row>
    <row r="24" spans="1:25" x14ac:dyDescent="0.2">
      <c r="A24" s="28"/>
      <c r="B24" s="110" t="s">
        <v>2</v>
      </c>
      <c r="C24" s="111"/>
      <c r="D24" s="28"/>
      <c r="E24" s="22">
        <f t="shared" ref="E24:W24" si="5">E4+E8+E16+E22</f>
        <v>1.4999999999999999E-2</v>
      </c>
      <c r="F24" s="22">
        <f t="shared" si="5"/>
        <v>1.4999999999999999E-2</v>
      </c>
      <c r="G24" s="22">
        <f t="shared" si="5"/>
        <v>7.0000000000000007E-2</v>
      </c>
      <c r="H24" s="22">
        <f t="shared" si="5"/>
        <v>3.0000000000000001E-3</v>
      </c>
      <c r="I24" s="22">
        <f t="shared" si="5"/>
        <v>7.0000000000000007E-2</v>
      </c>
      <c r="J24" s="22">
        <f t="shared" si="5"/>
        <v>7.0000000000000007E-2</v>
      </c>
      <c r="K24" s="22">
        <f t="shared" si="5"/>
        <v>0.02</v>
      </c>
      <c r="L24" s="22">
        <f t="shared" si="5"/>
        <v>0.02</v>
      </c>
      <c r="M24" s="22">
        <f t="shared" si="5"/>
        <v>0.1</v>
      </c>
      <c r="N24" s="22">
        <f t="shared" si="5"/>
        <v>0.08</v>
      </c>
      <c r="O24" s="22">
        <f t="shared" si="5"/>
        <v>0.01</v>
      </c>
      <c r="P24" s="22">
        <f t="shared" si="5"/>
        <v>0.01</v>
      </c>
      <c r="Q24" s="22">
        <f t="shared" si="5"/>
        <v>4.4999999999999998E-2</v>
      </c>
      <c r="R24" s="22">
        <f t="shared" si="5"/>
        <v>8.9999999999999993E-3</v>
      </c>
      <c r="S24" s="22">
        <f t="shared" si="5"/>
        <v>0.06</v>
      </c>
      <c r="T24" s="22">
        <f t="shared" si="5"/>
        <v>0.1</v>
      </c>
      <c r="U24" s="22">
        <f t="shared" si="5"/>
        <v>0.01</v>
      </c>
      <c r="V24" s="22">
        <f t="shared" si="5"/>
        <v>0.79200000000000004</v>
      </c>
      <c r="W24" s="22">
        <f t="shared" si="5"/>
        <v>0.2</v>
      </c>
      <c r="X24" s="3"/>
    </row>
    <row r="25" spans="1:25" s="26" customFormat="1" x14ac:dyDescent="0.2">
      <c r="A25" s="28"/>
      <c r="B25" s="110" t="s">
        <v>3</v>
      </c>
      <c r="C25" s="111"/>
      <c r="D25" s="28"/>
      <c r="E25" s="15">
        <v>210</v>
      </c>
      <c r="F25" s="15">
        <v>127.77</v>
      </c>
      <c r="G25" s="15">
        <v>50</v>
      </c>
      <c r="H25" s="15">
        <v>900</v>
      </c>
      <c r="I25" s="15">
        <v>145</v>
      </c>
      <c r="J25" s="15">
        <v>95</v>
      </c>
      <c r="K25" s="15">
        <v>55</v>
      </c>
      <c r="L25" s="15">
        <v>45</v>
      </c>
      <c r="M25" s="15">
        <v>20</v>
      </c>
      <c r="N25" s="15">
        <v>300</v>
      </c>
      <c r="O25" s="15">
        <v>220</v>
      </c>
      <c r="P25" s="15">
        <v>46</v>
      </c>
      <c r="Q25" s="15">
        <v>65</v>
      </c>
      <c r="R25" s="15">
        <v>20</v>
      </c>
      <c r="S25" s="15">
        <v>40</v>
      </c>
      <c r="T25" s="15">
        <v>115</v>
      </c>
      <c r="U25" s="15">
        <v>232</v>
      </c>
      <c r="V25" s="15">
        <v>175</v>
      </c>
      <c r="W25" s="15">
        <v>52.73</v>
      </c>
      <c r="X25" s="29"/>
    </row>
    <row r="26" spans="1:25" x14ac:dyDescent="0.2">
      <c r="A26" s="28"/>
      <c r="B26" s="37" t="s">
        <v>4</v>
      </c>
      <c r="C26" s="38">
        <f>SUM(E26:W26)</f>
        <v>227.19754999999998</v>
      </c>
      <c r="D26" s="28"/>
      <c r="E26" s="22">
        <f t="shared" ref="E26:W26" si="6">E24*E25</f>
        <v>3.15</v>
      </c>
      <c r="F26" s="22">
        <f t="shared" si="6"/>
        <v>1.91655</v>
      </c>
      <c r="G26" s="22">
        <f t="shared" si="6"/>
        <v>3.5000000000000004</v>
      </c>
      <c r="H26" s="22">
        <f t="shared" si="6"/>
        <v>2.7</v>
      </c>
      <c r="I26" s="22">
        <f t="shared" si="6"/>
        <v>10.15</v>
      </c>
      <c r="J26" s="22">
        <f t="shared" si="6"/>
        <v>6.65</v>
      </c>
      <c r="K26" s="22">
        <f t="shared" si="6"/>
        <v>1.1000000000000001</v>
      </c>
      <c r="L26" s="22">
        <f t="shared" si="6"/>
        <v>0.9</v>
      </c>
      <c r="M26" s="22">
        <f t="shared" si="6"/>
        <v>2</v>
      </c>
      <c r="N26" s="22">
        <f t="shared" si="6"/>
        <v>24</v>
      </c>
      <c r="O26" s="22">
        <f>O24*O25</f>
        <v>2.2000000000000002</v>
      </c>
      <c r="P26" s="22">
        <f t="shared" si="6"/>
        <v>0.46</v>
      </c>
      <c r="Q26" s="22">
        <f t="shared" si="6"/>
        <v>2.9249999999999998</v>
      </c>
      <c r="R26" s="22">
        <f>R24*R25</f>
        <v>0.18</v>
      </c>
      <c r="S26" s="22">
        <f t="shared" si="6"/>
        <v>2.4</v>
      </c>
      <c r="T26" s="22">
        <f t="shared" si="6"/>
        <v>11.5</v>
      </c>
      <c r="U26" s="22">
        <f t="shared" si="6"/>
        <v>2.3199999999999998</v>
      </c>
      <c r="V26" s="22">
        <f t="shared" si="6"/>
        <v>138.6</v>
      </c>
      <c r="W26" s="22">
        <f t="shared" si="6"/>
        <v>10.545999999999999</v>
      </c>
      <c r="X26" s="3"/>
    </row>
    <row r="27" spans="1:25" x14ac:dyDescent="0.2">
      <c r="A27" s="29"/>
      <c r="B27" s="29"/>
      <c r="C27" s="29"/>
      <c r="D27" s="2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"/>
      <c r="Y27" s="3"/>
    </row>
    <row r="28" spans="1:25" x14ac:dyDescent="0.2">
      <c r="A28" s="40" t="s">
        <v>5</v>
      </c>
      <c r="B28" s="40"/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3"/>
      <c r="O28" s="43"/>
      <c r="P28" s="43"/>
      <c r="Q28" s="43"/>
      <c r="R28" s="43"/>
    </row>
    <row r="29" spans="1:25" x14ac:dyDescent="0.2">
      <c r="A29" s="40"/>
      <c r="B29" s="40"/>
      <c r="C29" s="40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3"/>
      <c r="O29" s="43"/>
      <c r="P29" s="43"/>
      <c r="Q29" s="43"/>
      <c r="R29" s="43"/>
    </row>
    <row r="30" spans="1:25" x14ac:dyDescent="0.2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3"/>
      <c r="O30" s="43"/>
      <c r="P30" s="43"/>
      <c r="Q30" s="43"/>
      <c r="R30" s="43"/>
    </row>
    <row r="31" spans="1:25" x14ac:dyDescent="0.2">
      <c r="A31" s="40"/>
      <c r="B31" s="40"/>
      <c r="C31" s="40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3"/>
      <c r="O31" s="43"/>
      <c r="P31" s="43"/>
      <c r="Q31" s="43"/>
      <c r="R31" s="43"/>
    </row>
    <row r="33" spans="5:25" x14ac:dyDescent="0.2">
      <c r="E33" s="25">
        <f t="shared" ref="E33:W33" si="7">E4*E25</f>
        <v>3.15</v>
      </c>
      <c r="F33" s="25">
        <f t="shared" si="7"/>
        <v>1.91655</v>
      </c>
      <c r="G33" s="25">
        <f t="shared" si="7"/>
        <v>3.5000000000000004</v>
      </c>
      <c r="H33" s="25">
        <f t="shared" si="7"/>
        <v>2.7</v>
      </c>
      <c r="I33" s="25">
        <f t="shared" si="7"/>
        <v>10.15</v>
      </c>
      <c r="J33" s="25">
        <f t="shared" si="7"/>
        <v>6.65</v>
      </c>
      <c r="K33" s="25">
        <f t="shared" si="7"/>
        <v>1.1000000000000001</v>
      </c>
      <c r="L33" s="25">
        <f t="shared" si="7"/>
        <v>0.9</v>
      </c>
      <c r="M33" s="25">
        <f t="shared" si="7"/>
        <v>2</v>
      </c>
      <c r="N33" s="25">
        <f t="shared" si="7"/>
        <v>24</v>
      </c>
      <c r="O33" s="25">
        <f t="shared" si="7"/>
        <v>2.2000000000000002</v>
      </c>
      <c r="P33" s="25">
        <f t="shared" si="7"/>
        <v>0.46</v>
      </c>
      <c r="Q33" s="25">
        <f t="shared" si="7"/>
        <v>2.9249999999999998</v>
      </c>
      <c r="R33" s="25">
        <f t="shared" si="7"/>
        <v>0.18</v>
      </c>
      <c r="S33" s="25">
        <f t="shared" si="7"/>
        <v>2.4</v>
      </c>
      <c r="T33" s="25">
        <f t="shared" si="7"/>
        <v>11.5</v>
      </c>
      <c r="U33" s="25">
        <f t="shared" si="7"/>
        <v>2.3199999999999998</v>
      </c>
      <c r="V33" s="25">
        <f t="shared" si="7"/>
        <v>138.6</v>
      </c>
      <c r="W33" s="25">
        <f t="shared" si="7"/>
        <v>10.545999999999999</v>
      </c>
      <c r="X33" s="4">
        <f>SUM(E33:W33)</f>
        <v>227.19754999999998</v>
      </c>
      <c r="Y33" s="4">
        <f>X33/3</f>
        <v>75.732516666666655</v>
      </c>
    </row>
  </sheetData>
  <mergeCells count="22">
    <mergeCell ref="A1:A2"/>
    <mergeCell ref="B1:C1"/>
    <mergeCell ref="E1:W1"/>
    <mergeCell ref="B2:C2"/>
    <mergeCell ref="B3:C5"/>
    <mergeCell ref="B6:C6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15:C15"/>
    <mergeCell ref="B16:C16"/>
    <mergeCell ref="B17:C17"/>
    <mergeCell ref="B18:C19"/>
    <mergeCell ref="B20:D20"/>
    <mergeCell ref="B21:C21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33"/>
  <sheetViews>
    <sheetView tabSelected="1" workbookViewId="0">
      <selection activeCell="L39" sqref="L39"/>
    </sheetView>
  </sheetViews>
  <sheetFormatPr defaultRowHeight="12.75" x14ac:dyDescent="0.2"/>
  <cols>
    <col min="1" max="1" width="5.85546875" style="26" customWidth="1"/>
    <col min="2" max="2" width="6.28515625" style="26" customWidth="1"/>
    <col min="3" max="3" width="10" style="26" customWidth="1"/>
    <col min="4" max="4" width="0.28515625" style="26" hidden="1" customWidth="1"/>
    <col min="5" max="5" width="4.42578125" style="23" customWidth="1"/>
    <col min="6" max="6" width="3.7109375" style="23" customWidth="1"/>
    <col min="7" max="7" width="4.140625" style="23" customWidth="1"/>
    <col min="8" max="8" width="5.140625" style="23" customWidth="1"/>
    <col min="9" max="10" width="4" style="23" customWidth="1"/>
    <col min="11" max="11" width="3.85546875" style="23" customWidth="1"/>
    <col min="12" max="12" width="4.5703125" style="23" customWidth="1"/>
    <col min="13" max="13" width="4.28515625" style="23" customWidth="1"/>
    <col min="14" max="14" width="5.42578125" style="23" customWidth="1"/>
    <col min="15" max="15" width="4.7109375" style="23" customWidth="1"/>
    <col min="16" max="16" width="3.85546875" style="23" customWidth="1"/>
    <col min="17" max="17" width="5.140625" style="23" customWidth="1"/>
    <col min="18" max="18" width="5" style="23" customWidth="1"/>
    <col min="19" max="19" width="3.85546875" style="23" customWidth="1"/>
    <col min="20" max="20" width="4.140625" style="23" customWidth="1"/>
    <col min="21" max="22" width="4.42578125" style="23" customWidth="1"/>
    <col min="23" max="23" width="4.5703125" style="23" customWidth="1"/>
    <col min="24" max="24" width="5.140625" customWidth="1"/>
    <col min="25" max="25" width="5" customWidth="1"/>
  </cols>
  <sheetData>
    <row r="1" spans="1:26" x14ac:dyDescent="0.2">
      <c r="A1" s="81"/>
      <c r="B1" s="83" t="s">
        <v>20</v>
      </c>
      <c r="C1" s="84"/>
      <c r="D1" s="30"/>
      <c r="E1" s="85" t="s">
        <v>0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5"/>
      <c r="Y1" s="5"/>
      <c r="Z1" s="1"/>
    </row>
    <row r="2" spans="1:26" ht="49.5" x14ac:dyDescent="0.2">
      <c r="A2" s="82"/>
      <c r="B2" s="87" t="s">
        <v>19</v>
      </c>
      <c r="C2" s="88"/>
      <c r="D2" s="44"/>
      <c r="E2" s="52" t="s">
        <v>28</v>
      </c>
      <c r="F2" s="52" t="s">
        <v>100</v>
      </c>
      <c r="G2" s="52" t="s">
        <v>101</v>
      </c>
      <c r="H2" s="52" t="s">
        <v>27</v>
      </c>
      <c r="I2" s="52"/>
      <c r="J2" s="52" t="s">
        <v>6</v>
      </c>
      <c r="K2" s="52" t="s">
        <v>11</v>
      </c>
      <c r="L2" s="52" t="s">
        <v>17</v>
      </c>
      <c r="M2" s="52" t="s">
        <v>36</v>
      </c>
      <c r="N2" s="52" t="s">
        <v>7</v>
      </c>
      <c r="O2" s="52" t="s">
        <v>35</v>
      </c>
      <c r="P2" s="52"/>
      <c r="Q2" s="52" t="s">
        <v>99</v>
      </c>
      <c r="R2" s="52" t="s">
        <v>98</v>
      </c>
      <c r="S2" s="52"/>
      <c r="T2" s="52" t="s">
        <v>10</v>
      </c>
      <c r="U2" s="52" t="s">
        <v>8</v>
      </c>
      <c r="V2" s="52" t="s">
        <v>102</v>
      </c>
      <c r="W2" s="52" t="s">
        <v>30</v>
      </c>
      <c r="X2" s="2"/>
    </row>
    <row r="3" spans="1:26" s="10" customFormat="1" ht="13.5" customHeight="1" x14ac:dyDescent="0.2">
      <c r="A3" s="14" t="s">
        <v>12</v>
      </c>
      <c r="B3" s="89" t="s">
        <v>103</v>
      </c>
      <c r="C3" s="90"/>
      <c r="D3" s="5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7"/>
      <c r="Y3" s="7"/>
    </row>
    <row r="4" spans="1:26" s="10" customFormat="1" ht="13.5" customHeight="1" thickBot="1" x14ac:dyDescent="0.25">
      <c r="A4" s="50" t="s">
        <v>58</v>
      </c>
      <c r="B4" s="91"/>
      <c r="C4" s="92"/>
      <c r="D4" s="54"/>
      <c r="E4" s="14">
        <v>0.10299999999999999</v>
      </c>
      <c r="F4" s="14">
        <v>2</v>
      </c>
      <c r="G4" s="14">
        <v>0.126</v>
      </c>
      <c r="H4" s="14">
        <v>0.04</v>
      </c>
      <c r="I4" s="14"/>
      <c r="J4" s="14">
        <v>4.0000000000000001E-3</v>
      </c>
      <c r="K4" s="14">
        <v>0.5</v>
      </c>
      <c r="L4" s="15">
        <v>0.02</v>
      </c>
      <c r="M4" s="15">
        <v>0.17299999999999999</v>
      </c>
      <c r="N4" s="15">
        <v>4.8000000000000001E-2</v>
      </c>
      <c r="O4" s="15">
        <v>0.113</v>
      </c>
      <c r="P4" s="15"/>
      <c r="Q4" s="15">
        <v>0.06</v>
      </c>
      <c r="R4" s="15">
        <v>2.7E-2</v>
      </c>
      <c r="S4" s="15"/>
      <c r="T4" s="15">
        <v>0.06</v>
      </c>
      <c r="U4" s="15">
        <v>1.6E-2</v>
      </c>
      <c r="V4" s="15">
        <v>4</v>
      </c>
      <c r="W4" s="15">
        <v>0.21859999999999999</v>
      </c>
      <c r="X4" s="56">
        <f>Y33</f>
        <v>75.730415000000008</v>
      </c>
    </row>
    <row r="5" spans="1:26" s="10" customFormat="1" ht="13.5" customHeight="1" thickBot="1" x14ac:dyDescent="0.25">
      <c r="A5" s="46"/>
      <c r="B5" s="93"/>
      <c r="C5" s="94"/>
      <c r="D5" s="54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6" ht="13.5" thickBot="1" x14ac:dyDescent="0.25">
      <c r="A6" s="79"/>
      <c r="B6" s="95">
        <f>SUM(E6:W6)</f>
        <v>302.92166000000003</v>
      </c>
      <c r="C6" s="96"/>
      <c r="D6" s="78"/>
      <c r="E6" s="17">
        <f>E4*E25</f>
        <v>14.934999999999999</v>
      </c>
      <c r="F6" s="17">
        <f t="shared" ref="F6:W6" si="0">F4*F25</f>
        <v>14</v>
      </c>
      <c r="G6" s="17">
        <f t="shared" si="0"/>
        <v>7.5600000000000005</v>
      </c>
      <c r="H6" s="17">
        <f t="shared" si="0"/>
        <v>6</v>
      </c>
      <c r="I6" s="17">
        <f t="shared" si="0"/>
        <v>0</v>
      </c>
      <c r="J6" s="17">
        <f t="shared" si="0"/>
        <v>3.6</v>
      </c>
      <c r="K6" s="17">
        <f t="shared" si="0"/>
        <v>18.5</v>
      </c>
      <c r="L6" s="17">
        <f t="shared" si="0"/>
        <v>1.8888</v>
      </c>
      <c r="M6" s="17">
        <f t="shared" si="0"/>
        <v>0</v>
      </c>
      <c r="N6" s="17">
        <f t="shared" si="0"/>
        <v>2.4</v>
      </c>
      <c r="O6" s="17">
        <f t="shared" si="0"/>
        <v>0</v>
      </c>
      <c r="P6" s="17">
        <f t="shared" si="0"/>
        <v>0</v>
      </c>
      <c r="Q6" s="17">
        <f t="shared" si="0"/>
        <v>8.5998000000000001</v>
      </c>
      <c r="R6" s="17">
        <f t="shared" si="0"/>
        <v>4.9890600000000003</v>
      </c>
      <c r="S6" s="17">
        <f t="shared" si="0"/>
        <v>0</v>
      </c>
      <c r="T6" s="17">
        <f t="shared" si="0"/>
        <v>3.9</v>
      </c>
      <c r="U6" s="17">
        <f t="shared" si="0"/>
        <v>0.48</v>
      </c>
      <c r="V6" s="17">
        <f>V4*V25</f>
        <v>180</v>
      </c>
      <c r="W6" s="17">
        <f t="shared" si="0"/>
        <v>36.068999999999996</v>
      </c>
    </row>
    <row r="7" spans="1:26" hidden="1" x14ac:dyDescent="0.2">
      <c r="A7" s="80" t="s">
        <v>13</v>
      </c>
      <c r="B7" s="97" t="s">
        <v>32</v>
      </c>
      <c r="C7" s="98"/>
      <c r="D7" s="4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6" s="11" customFormat="1" ht="13.5" hidden="1" thickBot="1" x14ac:dyDescent="0.25">
      <c r="A8" s="50" t="s">
        <v>22</v>
      </c>
      <c r="B8" s="99"/>
      <c r="C8" s="100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2" t="e">
        <f>#REF!</f>
        <v>#REF!</v>
      </c>
      <c r="Y8" s="13"/>
    </row>
    <row r="9" spans="1:26" ht="13.5" hidden="1" thickBot="1" x14ac:dyDescent="0.25">
      <c r="A9" s="34"/>
      <c r="B9" s="101"/>
      <c r="C9" s="102"/>
      <c r="D9" s="10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6" ht="13.5" hidden="1" thickBot="1" x14ac:dyDescent="0.25">
      <c r="A10" s="21"/>
      <c r="B10" s="95">
        <f>SUM(E10:W10)</f>
        <v>0</v>
      </c>
      <c r="C10" s="96"/>
      <c r="D10" s="51"/>
      <c r="E10" s="19">
        <f>E8*E25</f>
        <v>0</v>
      </c>
      <c r="F10" s="19">
        <f t="shared" ref="F10:W10" si="1">F8*F25</f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>V8*V25</f>
        <v>0</v>
      </c>
      <c r="W10" s="19">
        <f t="shared" si="1"/>
        <v>0</v>
      </c>
    </row>
    <row r="11" spans="1:26" hidden="1" x14ac:dyDescent="0.2">
      <c r="A11" s="36" t="s">
        <v>14</v>
      </c>
      <c r="B11" s="104" t="s">
        <v>33</v>
      </c>
      <c r="C11" s="105"/>
      <c r="D11" s="47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</row>
    <row r="12" spans="1:26" ht="12.75" hidden="1" customHeight="1" x14ac:dyDescent="0.2">
      <c r="A12" s="50">
        <v>11</v>
      </c>
      <c r="B12" s="97" t="s">
        <v>32</v>
      </c>
      <c r="C12" s="98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9" t="e">
        <f>#REF!</f>
        <v>#REF!</v>
      </c>
    </row>
    <row r="13" spans="1:26" s="11" customFormat="1" hidden="1" x14ac:dyDescent="0.2">
      <c r="A13" s="50">
        <v>12</v>
      </c>
      <c r="B13" s="99"/>
      <c r="C13" s="100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2" t="e">
        <f>#REF!</f>
        <v>#REF!</v>
      </c>
      <c r="Y13" s="13"/>
    </row>
    <row r="14" spans="1:26" hidden="1" x14ac:dyDescent="0.2">
      <c r="A14" s="50"/>
      <c r="B14" s="106"/>
      <c r="C14" s="107"/>
      <c r="D14" s="10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9" t="e">
        <f>#REF!</f>
        <v>#REF!</v>
      </c>
    </row>
    <row r="15" spans="1:26" ht="13.5" hidden="1" thickBot="1" x14ac:dyDescent="0.25">
      <c r="A15" s="21"/>
      <c r="B15" s="112"/>
      <c r="C15" s="113"/>
      <c r="D15" s="47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6" ht="13.5" hidden="1" thickBot="1" x14ac:dyDescent="0.25">
      <c r="A16" s="35"/>
      <c r="B16" s="108"/>
      <c r="C16" s="109"/>
      <c r="D16" s="51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>SUM(V12:V14)</f>
        <v>0</v>
      </c>
      <c r="W16" s="21">
        <f t="shared" si="2"/>
        <v>0</v>
      </c>
      <c r="X16" s="9" t="e">
        <f>X12+X13+X14</f>
        <v>#REF!</v>
      </c>
    </row>
    <row r="17" spans="1:25" ht="13.5" hidden="1" thickBot="1" x14ac:dyDescent="0.25">
      <c r="A17" s="35"/>
      <c r="B17" s="114">
        <f>SUM(E17:W17)</f>
        <v>0</v>
      </c>
      <c r="C17" s="115"/>
      <c r="D17" s="51"/>
      <c r="E17" s="19">
        <f>E16*E25</f>
        <v>0</v>
      </c>
      <c r="F17" s="19">
        <f t="shared" ref="F17:W17" si="3">F16*F25</f>
        <v>0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>V16*V25</f>
        <v>0</v>
      </c>
      <c r="W17" s="19">
        <f t="shared" si="3"/>
        <v>0</v>
      </c>
    </row>
    <row r="18" spans="1:25" hidden="1" x14ac:dyDescent="0.2">
      <c r="A18" s="36" t="s">
        <v>15</v>
      </c>
      <c r="B18" s="97" t="s">
        <v>32</v>
      </c>
      <c r="C18" s="98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9"/>
      <c r="Y18" s="6"/>
    </row>
    <row r="19" spans="1:25" s="11" customFormat="1" hidden="1" x14ac:dyDescent="0.2">
      <c r="A19" s="50">
        <v>13</v>
      </c>
      <c r="B19" s="99"/>
      <c r="C19" s="100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2" t="e">
        <f>#REF!</f>
        <v>#REF!</v>
      </c>
      <c r="Y19" s="13"/>
    </row>
    <row r="20" spans="1:25" ht="6.75" hidden="1" customHeight="1" x14ac:dyDescent="0.2">
      <c r="A20" s="50"/>
      <c r="B20" s="106"/>
      <c r="C20" s="107"/>
      <c r="D20" s="107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9" t="e">
        <f>#REF!</f>
        <v>#REF!</v>
      </c>
      <c r="Y20" s="6"/>
    </row>
    <row r="21" spans="1:25" ht="9.75" hidden="1" customHeight="1" thickBot="1" x14ac:dyDescent="0.25">
      <c r="A21" s="50"/>
      <c r="B21" s="112"/>
      <c r="C21" s="113"/>
      <c r="D21" s="47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9"/>
      <c r="Y21" s="6"/>
    </row>
    <row r="22" spans="1:25" ht="13.5" hidden="1" thickBot="1" x14ac:dyDescent="0.25">
      <c r="A22" s="48"/>
      <c r="B22" s="108"/>
      <c r="C22" s="109"/>
      <c r="D22" s="51"/>
      <c r="E22" s="21">
        <f>E18+E19+E20</f>
        <v>0</v>
      </c>
      <c r="F22" s="21">
        <f t="shared" ref="F22:W22" si="4">F18+F19+F20</f>
        <v>0</v>
      </c>
      <c r="G22" s="21">
        <f t="shared" si="4"/>
        <v>0</v>
      </c>
      <c r="H22" s="21">
        <f t="shared" si="4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  <c r="T22" s="21">
        <f t="shared" si="4"/>
        <v>0</v>
      </c>
      <c r="U22" s="21">
        <f t="shared" si="4"/>
        <v>0</v>
      </c>
      <c r="V22" s="21">
        <f>V18+V19+V20</f>
        <v>0</v>
      </c>
      <c r="W22" s="21">
        <f t="shared" si="4"/>
        <v>0</v>
      </c>
      <c r="X22" s="8" t="e">
        <f>X19+X20</f>
        <v>#REF!</v>
      </c>
    </row>
    <row r="23" spans="1:25" x14ac:dyDescent="0.2">
      <c r="A23" s="28"/>
      <c r="B23" s="110" t="s">
        <v>104</v>
      </c>
      <c r="C23" s="111"/>
      <c r="D23" s="2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3"/>
    </row>
    <row r="24" spans="1:25" x14ac:dyDescent="0.2">
      <c r="A24" s="28"/>
      <c r="B24" s="110" t="s">
        <v>2</v>
      </c>
      <c r="C24" s="111"/>
      <c r="D24" s="28"/>
      <c r="E24" s="22">
        <f>E4+E8+E16+E22</f>
        <v>0.10299999999999999</v>
      </c>
      <c r="F24" s="22">
        <f t="shared" ref="F24:W24" si="5">F4+F8+F16+F22</f>
        <v>2</v>
      </c>
      <c r="G24" s="22">
        <f t="shared" si="5"/>
        <v>0.126</v>
      </c>
      <c r="H24" s="22">
        <f t="shared" si="5"/>
        <v>0.04</v>
      </c>
      <c r="I24" s="22">
        <f t="shared" si="5"/>
        <v>0</v>
      </c>
      <c r="J24" s="22">
        <f t="shared" si="5"/>
        <v>4.0000000000000001E-3</v>
      </c>
      <c r="K24" s="22">
        <f t="shared" si="5"/>
        <v>0.5</v>
      </c>
      <c r="L24" s="22">
        <f t="shared" si="5"/>
        <v>0.02</v>
      </c>
      <c r="M24" s="22">
        <f t="shared" si="5"/>
        <v>0.17299999999999999</v>
      </c>
      <c r="N24" s="22">
        <f t="shared" si="5"/>
        <v>4.8000000000000001E-2</v>
      </c>
      <c r="O24" s="22">
        <f t="shared" si="5"/>
        <v>0.113</v>
      </c>
      <c r="P24" s="22">
        <f t="shared" si="5"/>
        <v>0</v>
      </c>
      <c r="Q24" s="22">
        <f t="shared" si="5"/>
        <v>0.06</v>
      </c>
      <c r="R24" s="22">
        <f t="shared" si="5"/>
        <v>2.7E-2</v>
      </c>
      <c r="S24" s="22">
        <f t="shared" si="5"/>
        <v>0</v>
      </c>
      <c r="T24" s="22">
        <f t="shared" si="5"/>
        <v>0.06</v>
      </c>
      <c r="U24" s="22">
        <f t="shared" si="5"/>
        <v>1.6E-2</v>
      </c>
      <c r="V24" s="22">
        <f>V4+V8+V16+V22</f>
        <v>4</v>
      </c>
      <c r="W24" s="22">
        <f t="shared" si="5"/>
        <v>0.21859999999999999</v>
      </c>
      <c r="X24" s="3"/>
    </row>
    <row r="25" spans="1:25" s="26" customFormat="1" x14ac:dyDescent="0.2">
      <c r="A25" s="28"/>
      <c r="B25" s="110" t="s">
        <v>3</v>
      </c>
      <c r="C25" s="111"/>
      <c r="D25" s="28"/>
      <c r="E25" s="15">
        <v>145</v>
      </c>
      <c r="F25" s="15">
        <v>7</v>
      </c>
      <c r="G25" s="15">
        <v>60</v>
      </c>
      <c r="H25" s="15">
        <v>150</v>
      </c>
      <c r="I25" s="15"/>
      <c r="J25" s="15">
        <v>900</v>
      </c>
      <c r="K25" s="15">
        <v>37</v>
      </c>
      <c r="L25" s="15">
        <v>94.44</v>
      </c>
      <c r="M25" s="15"/>
      <c r="N25" s="15">
        <v>50</v>
      </c>
      <c r="O25" s="15"/>
      <c r="P25" s="15"/>
      <c r="Q25" s="15">
        <v>143.33000000000001</v>
      </c>
      <c r="R25" s="15">
        <v>184.78</v>
      </c>
      <c r="S25" s="15"/>
      <c r="T25" s="15">
        <v>65</v>
      </c>
      <c r="U25" s="15">
        <v>30</v>
      </c>
      <c r="V25" s="15">
        <v>45</v>
      </c>
      <c r="W25" s="15">
        <v>165</v>
      </c>
      <c r="X25" s="29"/>
    </row>
    <row r="26" spans="1:25" x14ac:dyDescent="0.2">
      <c r="A26" s="28"/>
      <c r="B26" s="37" t="s">
        <v>4</v>
      </c>
      <c r="C26" s="38">
        <f>SUM(E26:W26)</f>
        <v>302.92166000000003</v>
      </c>
      <c r="D26" s="28"/>
      <c r="E26" s="22">
        <f t="shared" ref="E26:W26" si="6">E24*E25</f>
        <v>14.934999999999999</v>
      </c>
      <c r="F26" s="22">
        <f t="shared" si="6"/>
        <v>14</v>
      </c>
      <c r="G26" s="22">
        <f t="shared" si="6"/>
        <v>7.5600000000000005</v>
      </c>
      <c r="H26" s="22">
        <f t="shared" si="6"/>
        <v>6</v>
      </c>
      <c r="I26" s="22">
        <f t="shared" si="6"/>
        <v>0</v>
      </c>
      <c r="J26" s="22">
        <f t="shared" si="6"/>
        <v>3.6</v>
      </c>
      <c r="K26" s="22">
        <f t="shared" si="6"/>
        <v>18.5</v>
      </c>
      <c r="L26" s="22">
        <f t="shared" si="6"/>
        <v>1.8888</v>
      </c>
      <c r="M26" s="22">
        <f t="shared" si="6"/>
        <v>0</v>
      </c>
      <c r="N26" s="22">
        <f t="shared" si="6"/>
        <v>2.4</v>
      </c>
      <c r="O26" s="22">
        <f t="shared" si="6"/>
        <v>0</v>
      </c>
      <c r="P26" s="22">
        <f t="shared" si="6"/>
        <v>0</v>
      </c>
      <c r="Q26" s="22">
        <f t="shared" si="6"/>
        <v>8.5998000000000001</v>
      </c>
      <c r="R26" s="22">
        <f t="shared" si="6"/>
        <v>4.9890600000000003</v>
      </c>
      <c r="S26" s="22">
        <f t="shared" si="6"/>
        <v>0</v>
      </c>
      <c r="T26" s="22">
        <f t="shared" si="6"/>
        <v>3.9</v>
      </c>
      <c r="U26" s="22">
        <f t="shared" si="6"/>
        <v>0.48</v>
      </c>
      <c r="V26" s="22">
        <f t="shared" si="6"/>
        <v>180</v>
      </c>
      <c r="W26" s="22">
        <f t="shared" si="6"/>
        <v>36.068999999999996</v>
      </c>
      <c r="X26" s="3"/>
    </row>
    <row r="27" spans="1:25" x14ac:dyDescent="0.2">
      <c r="A27" s="29"/>
      <c r="B27" s="29"/>
      <c r="C27" s="29"/>
      <c r="D27" s="2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"/>
      <c r="Y27" s="3"/>
    </row>
    <row r="28" spans="1:25" x14ac:dyDescent="0.2">
      <c r="A28" s="40" t="s">
        <v>5</v>
      </c>
      <c r="B28" s="40"/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3"/>
      <c r="S28" s="43"/>
      <c r="T28" s="43"/>
      <c r="U28" s="43"/>
      <c r="V28" s="43"/>
    </row>
    <row r="29" spans="1:25" x14ac:dyDescent="0.2">
      <c r="A29" s="40"/>
      <c r="B29" s="40"/>
      <c r="C29" s="40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3"/>
      <c r="S29" s="43"/>
      <c r="T29" s="43"/>
      <c r="U29" s="43"/>
      <c r="V29" s="43"/>
    </row>
    <row r="30" spans="1:25" x14ac:dyDescent="0.2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3"/>
      <c r="S30" s="43"/>
      <c r="T30" s="43"/>
      <c r="U30" s="43"/>
      <c r="V30" s="43"/>
    </row>
    <row r="31" spans="1:25" x14ac:dyDescent="0.2">
      <c r="A31" s="40"/>
      <c r="B31" s="40"/>
      <c r="C31" s="40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3"/>
      <c r="S31" s="43"/>
      <c r="T31" s="43"/>
      <c r="U31" s="43"/>
      <c r="V31" s="43"/>
    </row>
    <row r="33" spans="5:25" x14ac:dyDescent="0.2">
      <c r="E33" s="25">
        <f t="shared" ref="E33:W33" si="7">E4*E25</f>
        <v>14.934999999999999</v>
      </c>
      <c r="F33" s="25">
        <f t="shared" si="7"/>
        <v>14</v>
      </c>
      <c r="G33" s="25">
        <f t="shared" si="7"/>
        <v>7.5600000000000005</v>
      </c>
      <c r="H33" s="25">
        <f t="shared" si="7"/>
        <v>6</v>
      </c>
      <c r="I33" s="25">
        <f t="shared" si="7"/>
        <v>0</v>
      </c>
      <c r="J33" s="25">
        <f t="shared" si="7"/>
        <v>3.6</v>
      </c>
      <c r="K33" s="25">
        <f t="shared" si="7"/>
        <v>18.5</v>
      </c>
      <c r="L33" s="25">
        <f t="shared" si="7"/>
        <v>1.8888</v>
      </c>
      <c r="M33" s="25">
        <f t="shared" si="7"/>
        <v>0</v>
      </c>
      <c r="N33" s="25">
        <f t="shared" si="7"/>
        <v>2.4</v>
      </c>
      <c r="O33" s="25">
        <f t="shared" si="7"/>
        <v>0</v>
      </c>
      <c r="P33" s="25">
        <f t="shared" si="7"/>
        <v>0</v>
      </c>
      <c r="Q33" s="25">
        <f t="shared" si="7"/>
        <v>8.5998000000000001</v>
      </c>
      <c r="R33" s="25">
        <f t="shared" si="7"/>
        <v>4.9890600000000003</v>
      </c>
      <c r="S33" s="25">
        <f t="shared" si="7"/>
        <v>0</v>
      </c>
      <c r="T33" s="25">
        <f t="shared" si="7"/>
        <v>3.9</v>
      </c>
      <c r="U33" s="25">
        <f t="shared" si="7"/>
        <v>0.48</v>
      </c>
      <c r="V33" s="25">
        <f t="shared" si="7"/>
        <v>180</v>
      </c>
      <c r="W33" s="25">
        <f t="shared" si="7"/>
        <v>36.068999999999996</v>
      </c>
      <c r="X33" s="4">
        <f>SUM(E33:W33)</f>
        <v>302.92166000000003</v>
      </c>
      <c r="Y33" s="4">
        <f>X33/4</f>
        <v>75.730415000000008</v>
      </c>
    </row>
  </sheetData>
  <mergeCells count="22">
    <mergeCell ref="B22:C22"/>
    <mergeCell ref="B23:C23"/>
    <mergeCell ref="B24:C24"/>
    <mergeCell ref="B25:C25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W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32"/>
  <sheetViews>
    <sheetView workbookViewId="0">
      <selection activeCell="C51" sqref="C51"/>
    </sheetView>
  </sheetViews>
  <sheetFormatPr defaultRowHeight="12.75" x14ac:dyDescent="0.2"/>
  <cols>
    <col min="1" max="1" width="6" style="26" customWidth="1"/>
    <col min="2" max="2" width="6.28515625" style="26" customWidth="1"/>
    <col min="3" max="3" width="9.7109375" style="26" customWidth="1"/>
    <col min="4" max="4" width="9" style="26" hidden="1" customWidth="1"/>
    <col min="5" max="5" width="5" style="23" customWidth="1"/>
    <col min="6" max="6" width="3.85546875" style="23" customWidth="1"/>
    <col min="7" max="8" width="4.5703125" style="23" customWidth="1"/>
    <col min="9" max="9" width="4.140625" style="23" customWidth="1"/>
    <col min="10" max="10" width="4.28515625" style="23" customWidth="1"/>
    <col min="11" max="11" width="4.85546875" style="23" customWidth="1"/>
    <col min="12" max="12" width="4" style="23" customWidth="1"/>
    <col min="13" max="13" width="4.5703125" style="23" customWidth="1"/>
    <col min="14" max="14" width="4.42578125" style="23" customWidth="1"/>
    <col min="15" max="15" width="4.140625" style="23" customWidth="1"/>
    <col min="16" max="17" width="4" style="23" customWidth="1"/>
    <col min="18" max="18" width="4.28515625" style="23" customWidth="1"/>
    <col min="19" max="20" width="4.42578125" style="23" customWidth="1"/>
    <col min="21" max="21" width="4.28515625" style="23" customWidth="1"/>
    <col min="22" max="22" width="1.85546875" style="26" customWidth="1"/>
    <col min="23" max="23" width="7.7109375" customWidth="1"/>
  </cols>
  <sheetData>
    <row r="1" spans="1:25" x14ac:dyDescent="0.2">
      <c r="A1" s="81"/>
      <c r="B1" s="83" t="s">
        <v>20</v>
      </c>
      <c r="C1" s="84"/>
      <c r="D1" s="30"/>
      <c r="E1" s="85" t="s">
        <v>0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31"/>
      <c r="W1" s="5"/>
      <c r="X1" s="5"/>
      <c r="Y1" s="1"/>
    </row>
    <row r="2" spans="1:25" ht="60" customHeight="1" x14ac:dyDescent="0.2">
      <c r="A2" s="82"/>
      <c r="B2" s="87" t="s">
        <v>19</v>
      </c>
      <c r="C2" s="88"/>
      <c r="D2" s="44"/>
      <c r="E2" s="52" t="s">
        <v>27</v>
      </c>
      <c r="F2" s="52" t="s">
        <v>60</v>
      </c>
      <c r="G2" s="52" t="s">
        <v>64</v>
      </c>
      <c r="H2" s="52" t="s">
        <v>41</v>
      </c>
      <c r="I2" s="52" t="s">
        <v>71</v>
      </c>
      <c r="J2" s="52" t="s">
        <v>42</v>
      </c>
      <c r="K2" s="52" t="s">
        <v>17</v>
      </c>
      <c r="L2" s="52" t="s">
        <v>35</v>
      </c>
      <c r="M2" s="52" t="s">
        <v>7</v>
      </c>
      <c r="N2" s="52" t="s">
        <v>36</v>
      </c>
      <c r="O2" s="52" t="s">
        <v>28</v>
      </c>
      <c r="P2" s="52" t="s">
        <v>10</v>
      </c>
      <c r="Q2" s="52" t="s">
        <v>45</v>
      </c>
      <c r="R2" s="52" t="s">
        <v>8</v>
      </c>
      <c r="S2" s="52" t="s">
        <v>11</v>
      </c>
      <c r="T2" s="52" t="s">
        <v>23</v>
      </c>
      <c r="U2" s="52" t="s">
        <v>56</v>
      </c>
      <c r="V2" s="32"/>
      <c r="W2" s="2"/>
    </row>
    <row r="3" spans="1:25" ht="13.5" customHeight="1" x14ac:dyDescent="0.2">
      <c r="A3" s="33" t="s">
        <v>12</v>
      </c>
      <c r="B3" s="89" t="s">
        <v>74</v>
      </c>
      <c r="C3" s="90"/>
      <c r="D3" s="4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9"/>
      <c r="W3" s="7"/>
      <c r="X3" s="7"/>
    </row>
    <row r="4" spans="1:25" ht="13.5" thickBot="1" x14ac:dyDescent="0.25">
      <c r="A4" s="50" t="s">
        <v>59</v>
      </c>
      <c r="B4" s="91"/>
      <c r="C4" s="92"/>
      <c r="D4" s="27"/>
      <c r="E4" s="14">
        <v>0.01</v>
      </c>
      <c r="F4" s="14">
        <v>0.02</v>
      </c>
      <c r="G4" s="14">
        <v>7.0000000000000007E-2</v>
      </c>
      <c r="H4" s="14">
        <v>0.4</v>
      </c>
      <c r="I4" s="15">
        <v>0.14000000000000001</v>
      </c>
      <c r="J4" s="15">
        <v>0.15</v>
      </c>
      <c r="K4" s="15">
        <v>0.15</v>
      </c>
      <c r="L4" s="15">
        <v>0.03</v>
      </c>
      <c r="M4" s="15">
        <v>0.03</v>
      </c>
      <c r="N4" s="15">
        <v>0.15</v>
      </c>
      <c r="O4" s="15">
        <v>0.15</v>
      </c>
      <c r="P4" s="15">
        <v>0.05</v>
      </c>
      <c r="Q4" s="15">
        <v>0.02</v>
      </c>
      <c r="R4" s="15">
        <v>1.2E-2</v>
      </c>
      <c r="S4" s="15">
        <v>0.121</v>
      </c>
      <c r="T4" s="15">
        <v>2</v>
      </c>
      <c r="U4" s="15">
        <v>0.748</v>
      </c>
      <c r="V4" s="25"/>
      <c r="W4" s="9">
        <f>X32</f>
        <v>77.941510000000008</v>
      </c>
    </row>
    <row r="5" spans="1:25" ht="13.5" customHeight="1" thickBot="1" x14ac:dyDescent="0.25">
      <c r="A5" s="46"/>
      <c r="B5" s="93"/>
      <c r="C5" s="94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25"/>
    </row>
    <row r="6" spans="1:25" ht="13.5" thickBot="1" x14ac:dyDescent="0.25">
      <c r="A6" s="58"/>
      <c r="B6" s="95">
        <f>SUM(E6:U6)</f>
        <v>467.64906000000008</v>
      </c>
      <c r="C6" s="96"/>
      <c r="D6" s="57"/>
      <c r="E6" s="17">
        <f t="shared" ref="E6:U6" si="0">E4*E25</f>
        <v>1.2777000000000001</v>
      </c>
      <c r="F6" s="17">
        <f t="shared" si="0"/>
        <v>4.2</v>
      </c>
      <c r="G6" s="17">
        <f t="shared" si="0"/>
        <v>2.8000000000000003</v>
      </c>
      <c r="H6" s="17">
        <f t="shared" si="0"/>
        <v>144</v>
      </c>
      <c r="I6" s="17">
        <f t="shared" si="0"/>
        <v>20.3</v>
      </c>
      <c r="J6" s="17">
        <f t="shared" si="0"/>
        <v>7.5</v>
      </c>
      <c r="K6" s="17">
        <f t="shared" si="0"/>
        <v>14.25</v>
      </c>
      <c r="L6" s="17">
        <f t="shared" si="0"/>
        <v>1.5</v>
      </c>
      <c r="M6" s="17">
        <f t="shared" si="0"/>
        <v>1.05</v>
      </c>
      <c r="N6" s="17">
        <f t="shared" si="0"/>
        <v>3</v>
      </c>
      <c r="O6" s="17">
        <f t="shared" si="0"/>
        <v>21.75</v>
      </c>
      <c r="P6" s="17">
        <f t="shared" si="0"/>
        <v>3.25</v>
      </c>
      <c r="Q6" s="17">
        <f t="shared" si="0"/>
        <v>4.6399999999999997</v>
      </c>
      <c r="R6" s="17">
        <f t="shared" si="0"/>
        <v>0.24</v>
      </c>
      <c r="S6" s="17">
        <f t="shared" si="0"/>
        <v>6.3113599999999996</v>
      </c>
      <c r="T6" s="17">
        <f t="shared" si="0"/>
        <v>18.399999999999999</v>
      </c>
      <c r="U6" s="17">
        <f t="shared" si="0"/>
        <v>213.18</v>
      </c>
      <c r="V6" s="25"/>
    </row>
    <row r="7" spans="1:25" hidden="1" x14ac:dyDescent="0.2">
      <c r="A7" s="59" t="s">
        <v>13</v>
      </c>
      <c r="B7" s="97" t="s">
        <v>32</v>
      </c>
      <c r="C7" s="98"/>
      <c r="D7" s="4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5"/>
    </row>
    <row r="8" spans="1:25" s="11" customFormat="1" ht="13.5" hidden="1" thickBot="1" x14ac:dyDescent="0.25">
      <c r="A8" s="50" t="s">
        <v>22</v>
      </c>
      <c r="B8" s="99"/>
      <c r="C8" s="100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5"/>
      <c r="W8" s="12" t="e">
        <f>#REF!</f>
        <v>#REF!</v>
      </c>
      <c r="X8" s="13"/>
    </row>
    <row r="9" spans="1:25" ht="13.5" hidden="1" thickBot="1" x14ac:dyDescent="0.25">
      <c r="A9" s="34"/>
      <c r="B9" s="101"/>
      <c r="C9" s="102"/>
      <c r="D9" s="10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5"/>
    </row>
    <row r="10" spans="1:25" ht="13.5" hidden="1" thickBot="1" x14ac:dyDescent="0.25">
      <c r="A10" s="21"/>
      <c r="B10" s="95">
        <f>SUM(E10:U10)</f>
        <v>0</v>
      </c>
      <c r="C10" s="96"/>
      <c r="D10" s="51"/>
      <c r="E10" s="19">
        <f t="shared" ref="E10:U10" si="1">E8*E25</f>
        <v>0</v>
      </c>
      <c r="F10" s="19"/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/>
      <c r="R10" s="19">
        <f t="shared" si="1"/>
        <v>0</v>
      </c>
      <c r="S10" s="19">
        <f t="shared" si="1"/>
        <v>0</v>
      </c>
      <c r="T10" s="19"/>
      <c r="U10" s="19">
        <f t="shared" si="1"/>
        <v>0</v>
      </c>
      <c r="V10" s="25"/>
    </row>
    <row r="11" spans="1:25" hidden="1" x14ac:dyDescent="0.2">
      <c r="A11" s="36" t="s">
        <v>14</v>
      </c>
      <c r="B11" s="104" t="s">
        <v>33</v>
      </c>
      <c r="C11" s="105"/>
      <c r="D11" s="47"/>
      <c r="E11" s="4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5"/>
    </row>
    <row r="12" spans="1:25" ht="12.75" hidden="1" customHeight="1" x14ac:dyDescent="0.2">
      <c r="A12" s="50">
        <v>11</v>
      </c>
      <c r="B12" s="97" t="s">
        <v>32</v>
      </c>
      <c r="C12" s="98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5"/>
      <c r="W12" s="9" t="e">
        <f>#REF!</f>
        <v>#REF!</v>
      </c>
    </row>
    <row r="13" spans="1:25" s="11" customFormat="1" hidden="1" x14ac:dyDescent="0.2">
      <c r="A13" s="50">
        <v>12</v>
      </c>
      <c r="B13" s="99"/>
      <c r="C13" s="100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5"/>
      <c r="W13" s="12" t="e">
        <f>#REF!</f>
        <v>#REF!</v>
      </c>
      <c r="X13" s="13"/>
    </row>
    <row r="14" spans="1:25" hidden="1" x14ac:dyDescent="0.2">
      <c r="A14" s="50"/>
      <c r="B14" s="106"/>
      <c r="C14" s="107"/>
      <c r="D14" s="10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5"/>
      <c r="W14" s="9" t="e">
        <f>#REF!</f>
        <v>#REF!</v>
      </c>
    </row>
    <row r="15" spans="1:25" ht="13.5" hidden="1" thickBot="1" x14ac:dyDescent="0.25">
      <c r="A15" s="21"/>
      <c r="B15" s="112"/>
      <c r="C15" s="113"/>
      <c r="D15" s="47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5"/>
    </row>
    <row r="16" spans="1:25" ht="13.5" hidden="1" thickBot="1" x14ac:dyDescent="0.25">
      <c r="A16" s="35"/>
      <c r="B16" s="108"/>
      <c r="C16" s="109"/>
      <c r="D16" s="51"/>
      <c r="E16" s="21">
        <f>SUM(E12:E14)</f>
        <v>0</v>
      </c>
      <c r="F16" s="21"/>
      <c r="G16" s="21">
        <f t="shared" ref="G16:U16" si="2">SUM(G12:G14)</f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/>
      <c r="R16" s="21">
        <f t="shared" si="2"/>
        <v>0</v>
      </c>
      <c r="S16" s="21">
        <f t="shared" si="2"/>
        <v>0</v>
      </c>
      <c r="T16" s="21"/>
      <c r="U16" s="21">
        <f t="shared" si="2"/>
        <v>0</v>
      </c>
      <c r="V16" s="25"/>
      <c r="W16" s="9" t="e">
        <f>W12+W13+W14</f>
        <v>#REF!</v>
      </c>
    </row>
    <row r="17" spans="1:24" ht="13.5" hidden="1" thickBot="1" x14ac:dyDescent="0.25">
      <c r="A17" s="35"/>
      <c r="B17" s="114">
        <f>SUM(E17:U17)</f>
        <v>0</v>
      </c>
      <c r="C17" s="115"/>
      <c r="D17" s="51"/>
      <c r="E17" s="19">
        <f t="shared" ref="E17:U17" si="3">E16*E25</f>
        <v>0</v>
      </c>
      <c r="F17" s="19"/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/>
      <c r="R17" s="19">
        <f t="shared" si="3"/>
        <v>0</v>
      </c>
      <c r="S17" s="19">
        <f t="shared" si="3"/>
        <v>0</v>
      </c>
      <c r="T17" s="19"/>
      <c r="U17" s="19">
        <f t="shared" si="3"/>
        <v>0</v>
      </c>
      <c r="V17" s="25"/>
    </row>
    <row r="18" spans="1:24" hidden="1" x14ac:dyDescent="0.2">
      <c r="A18" s="36" t="s">
        <v>15</v>
      </c>
      <c r="B18" s="97" t="s">
        <v>32</v>
      </c>
      <c r="C18" s="98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25"/>
      <c r="W18" s="9"/>
      <c r="X18" s="6"/>
    </row>
    <row r="19" spans="1:24" s="11" customFormat="1" hidden="1" x14ac:dyDescent="0.2">
      <c r="A19" s="50">
        <v>13</v>
      </c>
      <c r="B19" s="99"/>
      <c r="C19" s="100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5"/>
      <c r="W19" s="12" t="e">
        <f>#REF!</f>
        <v>#REF!</v>
      </c>
      <c r="X19" s="13"/>
    </row>
    <row r="20" spans="1:24" ht="6.75" hidden="1" customHeight="1" x14ac:dyDescent="0.2">
      <c r="A20" s="50"/>
      <c r="B20" s="106"/>
      <c r="C20" s="107"/>
      <c r="D20" s="107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5"/>
      <c r="W20" s="9" t="e">
        <f>#REF!</f>
        <v>#REF!</v>
      </c>
      <c r="X20" s="6"/>
    </row>
    <row r="21" spans="1:24" ht="9.75" hidden="1" customHeight="1" thickBot="1" x14ac:dyDescent="0.25">
      <c r="A21" s="50"/>
      <c r="B21" s="112"/>
      <c r="C21" s="113"/>
      <c r="D21" s="47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5"/>
      <c r="W21" s="9"/>
      <c r="X21" s="6"/>
    </row>
    <row r="22" spans="1:24" ht="13.5" hidden="1" thickBot="1" x14ac:dyDescent="0.25">
      <c r="A22" s="48"/>
      <c r="B22" s="108"/>
      <c r="C22" s="109"/>
      <c r="D22" s="51"/>
      <c r="E22" s="21">
        <f>E18+E19+E20</f>
        <v>0</v>
      </c>
      <c r="F22" s="21"/>
      <c r="G22" s="21">
        <f>G18+G19+G20</f>
        <v>0</v>
      </c>
      <c r="H22" s="21">
        <f t="shared" ref="H22:U22" si="4">H18+H19+H20</f>
        <v>0</v>
      </c>
      <c r="I22" s="21">
        <f>I18+I19+I20</f>
        <v>0</v>
      </c>
      <c r="J22" s="21">
        <f t="shared" si="4"/>
        <v>0</v>
      </c>
      <c r="K22" s="21">
        <f>K18+K19+K20</f>
        <v>0</v>
      </c>
      <c r="L22" s="21">
        <f>L18+L19+L20</f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/>
      <c r="R22" s="21">
        <f t="shared" si="4"/>
        <v>0</v>
      </c>
      <c r="S22" s="21">
        <f>S18+S19+S20</f>
        <v>0</v>
      </c>
      <c r="T22" s="21"/>
      <c r="U22" s="21">
        <f t="shared" si="4"/>
        <v>0</v>
      </c>
      <c r="V22" s="25"/>
      <c r="W22" s="8" t="e">
        <f>W19+W20</f>
        <v>#REF!</v>
      </c>
    </row>
    <row r="23" spans="1:24" x14ac:dyDescent="0.2">
      <c r="A23" s="28"/>
      <c r="B23" s="110" t="s">
        <v>1</v>
      </c>
      <c r="C23" s="111"/>
      <c r="D23" s="2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5"/>
      <c r="W23" s="3"/>
    </row>
    <row r="24" spans="1:24" x14ac:dyDescent="0.2">
      <c r="A24" s="28"/>
      <c r="B24" s="110" t="s">
        <v>2</v>
      </c>
      <c r="C24" s="111"/>
      <c r="D24" s="28"/>
      <c r="E24" s="22">
        <f>E4+E8+E16+E22</f>
        <v>0.01</v>
      </c>
      <c r="F24" s="22">
        <f>F4+F8+F16+F22</f>
        <v>0.02</v>
      </c>
      <c r="G24" s="22">
        <f t="shared" ref="G24:T24" si="5">G4+G8+G16+G22</f>
        <v>7.0000000000000007E-2</v>
      </c>
      <c r="H24" s="22">
        <f t="shared" si="5"/>
        <v>0.4</v>
      </c>
      <c r="I24" s="22">
        <f t="shared" si="5"/>
        <v>0.14000000000000001</v>
      </c>
      <c r="J24" s="22">
        <f t="shared" si="5"/>
        <v>0.15</v>
      </c>
      <c r="K24" s="22">
        <f t="shared" si="5"/>
        <v>0.15</v>
      </c>
      <c r="L24" s="22">
        <f t="shared" si="5"/>
        <v>0.03</v>
      </c>
      <c r="M24" s="22">
        <f t="shared" si="5"/>
        <v>0.03</v>
      </c>
      <c r="N24" s="22">
        <f t="shared" si="5"/>
        <v>0.15</v>
      </c>
      <c r="O24" s="22">
        <f t="shared" si="5"/>
        <v>0.15</v>
      </c>
      <c r="P24" s="22">
        <f t="shared" si="5"/>
        <v>0.05</v>
      </c>
      <c r="Q24" s="22">
        <f t="shared" si="5"/>
        <v>0.02</v>
      </c>
      <c r="R24" s="22">
        <f t="shared" si="5"/>
        <v>1.2E-2</v>
      </c>
      <c r="S24" s="22">
        <f t="shared" si="5"/>
        <v>0.121</v>
      </c>
      <c r="T24" s="22">
        <f t="shared" si="5"/>
        <v>2</v>
      </c>
      <c r="U24" s="22">
        <f>U4+U8+U16+U22</f>
        <v>0.748</v>
      </c>
      <c r="V24" s="25"/>
      <c r="W24" s="3"/>
    </row>
    <row r="25" spans="1:24" s="26" customFormat="1" x14ac:dyDescent="0.2">
      <c r="A25" s="28"/>
      <c r="B25" s="110" t="s">
        <v>3</v>
      </c>
      <c r="C25" s="111"/>
      <c r="D25" s="28"/>
      <c r="E25" s="15">
        <v>127.77</v>
      </c>
      <c r="F25" s="15">
        <v>210</v>
      </c>
      <c r="G25" s="15">
        <v>40</v>
      </c>
      <c r="H25" s="15">
        <v>360</v>
      </c>
      <c r="I25" s="15">
        <v>145</v>
      </c>
      <c r="J25" s="15">
        <v>50</v>
      </c>
      <c r="K25" s="15">
        <v>95</v>
      </c>
      <c r="L25" s="15">
        <v>50</v>
      </c>
      <c r="M25" s="15">
        <v>35</v>
      </c>
      <c r="N25" s="15">
        <v>20</v>
      </c>
      <c r="O25" s="15">
        <v>145</v>
      </c>
      <c r="P25" s="15">
        <v>65</v>
      </c>
      <c r="Q25" s="15">
        <v>232</v>
      </c>
      <c r="R25" s="15">
        <v>20</v>
      </c>
      <c r="S25" s="15">
        <v>52.16</v>
      </c>
      <c r="T25" s="15">
        <v>9.1999999999999993</v>
      </c>
      <c r="U25" s="15">
        <v>285</v>
      </c>
      <c r="V25" s="25"/>
      <c r="W25" s="29"/>
    </row>
    <row r="26" spans="1:24" x14ac:dyDescent="0.2">
      <c r="A26" s="28"/>
      <c r="B26" s="37" t="s">
        <v>4</v>
      </c>
      <c r="C26" s="38">
        <f>SUM(E26:U26)</f>
        <v>467.64906000000008</v>
      </c>
      <c r="D26" s="28"/>
      <c r="E26" s="22">
        <f t="shared" ref="E26:U26" si="6">E24*E25</f>
        <v>1.2777000000000001</v>
      </c>
      <c r="F26" s="22">
        <f t="shared" si="6"/>
        <v>4.2</v>
      </c>
      <c r="G26" s="22">
        <f t="shared" si="6"/>
        <v>2.8000000000000003</v>
      </c>
      <c r="H26" s="22">
        <f t="shared" si="6"/>
        <v>144</v>
      </c>
      <c r="I26" s="22">
        <f t="shared" si="6"/>
        <v>20.3</v>
      </c>
      <c r="J26" s="22">
        <f t="shared" si="6"/>
        <v>7.5</v>
      </c>
      <c r="K26" s="22">
        <f t="shared" si="6"/>
        <v>14.25</v>
      </c>
      <c r="L26" s="22">
        <f t="shared" si="6"/>
        <v>1.5</v>
      </c>
      <c r="M26" s="22">
        <f t="shared" si="6"/>
        <v>1.05</v>
      </c>
      <c r="N26" s="22">
        <f t="shared" si="6"/>
        <v>3</v>
      </c>
      <c r="O26" s="22">
        <f t="shared" si="6"/>
        <v>21.75</v>
      </c>
      <c r="P26" s="22">
        <f>P24*P25</f>
        <v>3.25</v>
      </c>
      <c r="Q26" s="22">
        <f>Q24*Q25</f>
        <v>4.6399999999999997</v>
      </c>
      <c r="R26" s="22">
        <f t="shared" si="6"/>
        <v>0.24</v>
      </c>
      <c r="S26" s="22">
        <f t="shared" si="6"/>
        <v>6.3113599999999996</v>
      </c>
      <c r="T26" s="22">
        <f t="shared" si="6"/>
        <v>18.399999999999999</v>
      </c>
      <c r="U26" s="22">
        <f t="shared" si="6"/>
        <v>213.18</v>
      </c>
      <c r="V26" s="25"/>
      <c r="W26" s="3"/>
    </row>
    <row r="27" spans="1:24" x14ac:dyDescent="0.2">
      <c r="A27" s="29"/>
      <c r="B27" s="29"/>
      <c r="C27" s="29"/>
      <c r="D27" s="2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29"/>
      <c r="W27" s="3"/>
      <c r="X27" s="3"/>
    </row>
    <row r="28" spans="1:24" x14ac:dyDescent="0.2">
      <c r="A28" s="40" t="s">
        <v>5</v>
      </c>
      <c r="B28" s="40"/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3"/>
      <c r="P28" s="43"/>
      <c r="Q28" s="43"/>
      <c r="R28" s="43"/>
      <c r="S28" s="43"/>
      <c r="T28" s="43"/>
    </row>
    <row r="29" spans="1:24" x14ac:dyDescent="0.2">
      <c r="A29" s="40"/>
      <c r="B29" s="40"/>
      <c r="C29" s="40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3"/>
      <c r="P29" s="43"/>
      <c r="Q29" s="43"/>
      <c r="R29" s="43"/>
      <c r="S29" s="43"/>
      <c r="T29" s="43"/>
    </row>
    <row r="30" spans="1:24" x14ac:dyDescent="0.2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3"/>
      <c r="P30" s="43"/>
      <c r="Q30" s="43"/>
      <c r="R30" s="43"/>
      <c r="S30" s="43"/>
      <c r="T30" s="43"/>
    </row>
    <row r="32" spans="1:24" x14ac:dyDescent="0.2">
      <c r="E32" s="25">
        <f t="shared" ref="E32:U32" si="7">E4*E25</f>
        <v>1.2777000000000001</v>
      </c>
      <c r="F32" s="25">
        <f t="shared" si="7"/>
        <v>4.2</v>
      </c>
      <c r="G32" s="25">
        <f t="shared" si="7"/>
        <v>2.8000000000000003</v>
      </c>
      <c r="H32" s="25">
        <f t="shared" si="7"/>
        <v>144</v>
      </c>
      <c r="I32" s="25">
        <f t="shared" si="7"/>
        <v>20.3</v>
      </c>
      <c r="J32" s="25">
        <f t="shared" si="7"/>
        <v>7.5</v>
      </c>
      <c r="K32" s="25">
        <f t="shared" si="7"/>
        <v>14.25</v>
      </c>
      <c r="L32" s="25">
        <f t="shared" si="7"/>
        <v>1.5</v>
      </c>
      <c r="M32" s="25">
        <f t="shared" si="7"/>
        <v>1.05</v>
      </c>
      <c r="N32" s="25">
        <f t="shared" si="7"/>
        <v>3</v>
      </c>
      <c r="O32" s="25">
        <f t="shared" si="7"/>
        <v>21.75</v>
      </c>
      <c r="P32" s="25">
        <f t="shared" si="7"/>
        <v>3.25</v>
      </c>
      <c r="Q32" s="25">
        <f t="shared" si="7"/>
        <v>4.6399999999999997</v>
      </c>
      <c r="R32" s="25">
        <f t="shared" si="7"/>
        <v>0.24</v>
      </c>
      <c r="S32" s="25">
        <f t="shared" si="7"/>
        <v>6.3113599999999996</v>
      </c>
      <c r="T32" s="25">
        <f t="shared" si="7"/>
        <v>18.399999999999999</v>
      </c>
      <c r="U32" s="25">
        <f t="shared" si="7"/>
        <v>213.18</v>
      </c>
      <c r="V32" s="42"/>
      <c r="W32" s="4">
        <f>SUM(E32:V32)</f>
        <v>467.64906000000008</v>
      </c>
      <c r="X32" s="4">
        <f>W32/6</f>
        <v>77.941510000000008</v>
      </c>
    </row>
  </sheetData>
  <mergeCells count="22">
    <mergeCell ref="A1:A2"/>
    <mergeCell ref="B1:C1"/>
    <mergeCell ref="E1:U1"/>
    <mergeCell ref="B2:C2"/>
    <mergeCell ref="B3:C5"/>
    <mergeCell ref="B6:C6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15:C15"/>
    <mergeCell ref="B16:C16"/>
    <mergeCell ref="B17:C17"/>
    <mergeCell ref="B18:C19"/>
    <mergeCell ref="B20:D20"/>
    <mergeCell ref="B21:C21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33"/>
  <sheetViews>
    <sheetView topLeftCell="B1" workbookViewId="0">
      <selection activeCell="R6" sqref="R6"/>
    </sheetView>
  </sheetViews>
  <sheetFormatPr defaultRowHeight="12.75" x14ac:dyDescent="0.2"/>
  <cols>
    <col min="1" max="1" width="5.85546875" style="26" customWidth="1"/>
    <col min="2" max="2" width="7.5703125" style="26" customWidth="1"/>
    <col min="3" max="3" width="11.140625" style="26" customWidth="1"/>
    <col min="4" max="4" width="9" style="26" hidden="1" customWidth="1"/>
    <col min="5" max="5" width="4.5703125" style="23" customWidth="1"/>
    <col min="6" max="6" width="5.140625" style="23" customWidth="1"/>
    <col min="7" max="9" width="4.5703125" style="23" customWidth="1"/>
    <col min="10" max="10" width="4.28515625" style="23" customWidth="1"/>
    <col min="11" max="11" width="4" style="23" customWidth="1"/>
    <col min="12" max="13" width="4.140625" style="23" customWidth="1"/>
    <col min="14" max="18" width="4.5703125" style="23" customWidth="1"/>
    <col min="19" max="20" width="3.7109375" style="23" customWidth="1"/>
    <col min="21" max="22" width="4.5703125" style="23" customWidth="1"/>
    <col min="23" max="23" width="7.7109375" customWidth="1"/>
  </cols>
  <sheetData>
    <row r="1" spans="1:25" x14ac:dyDescent="0.2">
      <c r="A1" s="81"/>
      <c r="B1" s="83" t="s">
        <v>20</v>
      </c>
      <c r="C1" s="84"/>
      <c r="D1" s="30"/>
      <c r="E1" s="85" t="s">
        <v>0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5"/>
      <c r="X1" s="5"/>
      <c r="Y1" s="1"/>
    </row>
    <row r="2" spans="1:25" ht="42" x14ac:dyDescent="0.2">
      <c r="A2" s="82"/>
      <c r="B2" s="87" t="s">
        <v>19</v>
      </c>
      <c r="C2" s="88"/>
      <c r="D2" s="44"/>
      <c r="E2" s="52" t="s">
        <v>26</v>
      </c>
      <c r="F2" s="52" t="s">
        <v>27</v>
      </c>
      <c r="G2" s="52" t="s">
        <v>18</v>
      </c>
      <c r="H2" s="52" t="s">
        <v>6</v>
      </c>
      <c r="I2" s="52" t="s">
        <v>66</v>
      </c>
      <c r="J2" s="52" t="s">
        <v>17</v>
      </c>
      <c r="K2" s="52" t="s">
        <v>35</v>
      </c>
      <c r="L2" s="52" t="s">
        <v>7</v>
      </c>
      <c r="M2" s="52" t="s">
        <v>36</v>
      </c>
      <c r="N2" s="52" t="s">
        <v>28</v>
      </c>
      <c r="O2" s="52" t="s">
        <v>72</v>
      </c>
      <c r="P2" s="52" t="s">
        <v>10</v>
      </c>
      <c r="Q2" s="52" t="s">
        <v>8</v>
      </c>
      <c r="R2" s="52" t="s">
        <v>39</v>
      </c>
      <c r="S2" s="52" t="s">
        <v>53</v>
      </c>
      <c r="T2" s="52" t="s">
        <v>53</v>
      </c>
      <c r="U2" s="52" t="s">
        <v>56</v>
      </c>
      <c r="V2" s="52" t="s">
        <v>11</v>
      </c>
      <c r="W2" s="2"/>
    </row>
    <row r="3" spans="1:25" s="10" customFormat="1" ht="13.5" customHeight="1" x14ac:dyDescent="0.2">
      <c r="A3" s="14" t="s">
        <v>12</v>
      </c>
      <c r="B3" s="89" t="s">
        <v>75</v>
      </c>
      <c r="C3" s="90"/>
      <c r="D3" s="5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7"/>
      <c r="X3" s="7"/>
    </row>
    <row r="4" spans="1:25" s="10" customFormat="1" ht="13.5" customHeight="1" thickBot="1" x14ac:dyDescent="0.25">
      <c r="A4" s="50" t="s">
        <v>59</v>
      </c>
      <c r="B4" s="91"/>
      <c r="C4" s="92"/>
      <c r="D4" s="54"/>
      <c r="E4" s="14">
        <v>0.02</v>
      </c>
      <c r="F4" s="14">
        <v>0.02</v>
      </c>
      <c r="G4" s="14">
        <v>0.1</v>
      </c>
      <c r="H4" s="15">
        <v>6.0000000000000001E-3</v>
      </c>
      <c r="I4" s="15">
        <v>0.08</v>
      </c>
      <c r="J4" s="15">
        <v>0.08</v>
      </c>
      <c r="K4" s="15">
        <v>0.03</v>
      </c>
      <c r="L4" s="15">
        <v>0.06</v>
      </c>
      <c r="M4" s="15">
        <v>0.2</v>
      </c>
      <c r="N4" s="15">
        <v>0.15</v>
      </c>
      <c r="O4" s="15">
        <v>0.02</v>
      </c>
      <c r="P4" s="15">
        <v>0.1</v>
      </c>
      <c r="Q4" s="15">
        <v>1.9E-2</v>
      </c>
      <c r="R4" s="15">
        <v>0.5</v>
      </c>
      <c r="S4" s="15">
        <v>0.3</v>
      </c>
      <c r="T4" s="15">
        <v>1</v>
      </c>
      <c r="U4" s="15">
        <v>0.81</v>
      </c>
      <c r="V4" s="15">
        <v>0.12</v>
      </c>
      <c r="W4" s="56">
        <f>X33</f>
        <v>77.943600000000018</v>
      </c>
    </row>
    <row r="5" spans="1:25" s="10" customFormat="1" ht="13.5" customHeight="1" thickBot="1" x14ac:dyDescent="0.25">
      <c r="A5" s="46"/>
      <c r="B5" s="93"/>
      <c r="C5" s="94"/>
      <c r="D5" s="54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5" ht="13.5" thickBot="1" x14ac:dyDescent="0.25">
      <c r="A6" s="58"/>
      <c r="B6" s="95">
        <f>SUM(E6:V6)</f>
        <v>467.66160000000008</v>
      </c>
      <c r="C6" s="96"/>
      <c r="D6" s="57"/>
      <c r="E6" s="17">
        <f t="shared" ref="E6:V6" si="0">E4*E25</f>
        <v>4.2</v>
      </c>
      <c r="F6" s="17">
        <f t="shared" si="0"/>
        <v>2.5554000000000001</v>
      </c>
      <c r="G6" s="17">
        <f t="shared" si="0"/>
        <v>4.6670000000000007</v>
      </c>
      <c r="H6" s="17">
        <f t="shared" si="0"/>
        <v>5.4</v>
      </c>
      <c r="I6" s="17">
        <f t="shared" si="0"/>
        <v>4.4000000000000004</v>
      </c>
      <c r="J6" s="17">
        <f t="shared" si="0"/>
        <v>7.6000000000000005</v>
      </c>
      <c r="K6" s="17">
        <f t="shared" si="0"/>
        <v>1.5</v>
      </c>
      <c r="L6" s="17">
        <f t="shared" si="0"/>
        <v>2.1</v>
      </c>
      <c r="M6" s="17">
        <f t="shared" si="0"/>
        <v>4</v>
      </c>
      <c r="N6" s="17">
        <f t="shared" si="0"/>
        <v>21.75</v>
      </c>
      <c r="O6" s="17">
        <f t="shared" si="0"/>
        <v>12.5</v>
      </c>
      <c r="P6" s="17">
        <f t="shared" si="0"/>
        <v>6.5</v>
      </c>
      <c r="Q6" s="17">
        <f t="shared" si="0"/>
        <v>0.38</v>
      </c>
      <c r="R6" s="17">
        <f t="shared" si="0"/>
        <v>20</v>
      </c>
      <c r="S6" s="17">
        <f t="shared" si="0"/>
        <v>33</v>
      </c>
      <c r="T6" s="17">
        <f t="shared" si="0"/>
        <v>100</v>
      </c>
      <c r="U6" s="17">
        <f t="shared" si="0"/>
        <v>230.85000000000002</v>
      </c>
      <c r="V6" s="17">
        <f t="shared" si="0"/>
        <v>6.259199999999999</v>
      </c>
    </row>
    <row r="7" spans="1:25" hidden="1" x14ac:dyDescent="0.2">
      <c r="A7" s="59" t="s">
        <v>13</v>
      </c>
      <c r="B7" s="97" t="s">
        <v>32</v>
      </c>
      <c r="C7" s="98"/>
      <c r="D7" s="4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5" s="11" customFormat="1" ht="13.5" hidden="1" thickBot="1" x14ac:dyDescent="0.25">
      <c r="A8" s="50" t="s">
        <v>22</v>
      </c>
      <c r="B8" s="99"/>
      <c r="C8" s="100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2" t="e">
        <f>#REF!</f>
        <v>#REF!</v>
      </c>
      <c r="X8" s="13"/>
    </row>
    <row r="9" spans="1:25" ht="13.5" hidden="1" thickBot="1" x14ac:dyDescent="0.25">
      <c r="A9" s="34"/>
      <c r="B9" s="101"/>
      <c r="C9" s="102"/>
      <c r="D9" s="10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5" ht="13.5" hidden="1" thickBot="1" x14ac:dyDescent="0.25">
      <c r="A10" s="21"/>
      <c r="B10" s="95">
        <f>SUM(E10:V10)</f>
        <v>0</v>
      </c>
      <c r="C10" s="96"/>
      <c r="D10" s="51"/>
      <c r="E10" s="19">
        <f t="shared" ref="E10:V10" si="1">E8*E25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/>
      <c r="U10" s="19"/>
      <c r="V10" s="19">
        <f t="shared" si="1"/>
        <v>0</v>
      </c>
    </row>
    <row r="11" spans="1:25" hidden="1" x14ac:dyDescent="0.2">
      <c r="A11" s="36" t="s">
        <v>14</v>
      </c>
      <c r="B11" s="104" t="s">
        <v>33</v>
      </c>
      <c r="C11" s="105"/>
      <c r="D11" s="47"/>
      <c r="E11" s="4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5" ht="12.75" hidden="1" customHeight="1" x14ac:dyDescent="0.2">
      <c r="A12" s="50">
        <v>11</v>
      </c>
      <c r="B12" s="97" t="s">
        <v>32</v>
      </c>
      <c r="C12" s="98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9" t="e">
        <f>#REF!</f>
        <v>#REF!</v>
      </c>
    </row>
    <row r="13" spans="1:25" s="11" customFormat="1" hidden="1" x14ac:dyDescent="0.2">
      <c r="A13" s="50">
        <v>12</v>
      </c>
      <c r="B13" s="99"/>
      <c r="C13" s="100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2" t="e">
        <f>#REF!</f>
        <v>#REF!</v>
      </c>
      <c r="X13" s="13"/>
    </row>
    <row r="14" spans="1:25" hidden="1" x14ac:dyDescent="0.2">
      <c r="A14" s="50"/>
      <c r="B14" s="106"/>
      <c r="C14" s="107"/>
      <c r="D14" s="10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9" t="e">
        <f>#REF!</f>
        <v>#REF!</v>
      </c>
    </row>
    <row r="15" spans="1:25" ht="13.5" hidden="1" thickBot="1" x14ac:dyDescent="0.25">
      <c r="A15" s="21"/>
      <c r="B15" s="112"/>
      <c r="C15" s="113"/>
      <c r="D15" s="47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5" ht="13.5" hidden="1" thickBot="1" x14ac:dyDescent="0.25">
      <c r="A16" s="35"/>
      <c r="B16" s="108"/>
      <c r="C16" s="109"/>
      <c r="D16" s="51"/>
      <c r="E16" s="21">
        <f>SUM(E12:E14)</f>
        <v>0</v>
      </c>
      <c r="F16" s="21">
        <f t="shared" ref="F16:V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>SUM(S12:S14)</f>
        <v>0</v>
      </c>
      <c r="T16" s="21"/>
      <c r="U16" s="21"/>
      <c r="V16" s="21">
        <f t="shared" si="2"/>
        <v>0</v>
      </c>
      <c r="W16" s="9" t="e">
        <f>W12+W13+W14</f>
        <v>#REF!</v>
      </c>
    </row>
    <row r="17" spans="1:24" ht="13.5" hidden="1" thickBot="1" x14ac:dyDescent="0.25">
      <c r="A17" s="35"/>
      <c r="B17" s="114">
        <f>SUM(E17:V17)</f>
        <v>0</v>
      </c>
      <c r="C17" s="115"/>
      <c r="D17" s="51"/>
      <c r="E17" s="19">
        <f t="shared" ref="E17:V17" si="3">E16*E25</f>
        <v>0</v>
      </c>
      <c r="F17" s="19">
        <f t="shared" si="3"/>
        <v>0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 t="shared" si="3"/>
        <v>0</v>
      </c>
      <c r="S17" s="19">
        <f t="shared" si="3"/>
        <v>0</v>
      </c>
      <c r="T17" s="19"/>
      <c r="U17" s="19"/>
      <c r="V17" s="19">
        <f t="shared" si="3"/>
        <v>0</v>
      </c>
    </row>
    <row r="18" spans="1:24" hidden="1" x14ac:dyDescent="0.2">
      <c r="A18" s="36" t="s">
        <v>15</v>
      </c>
      <c r="B18" s="97" t="s">
        <v>32</v>
      </c>
      <c r="C18" s="98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9"/>
      <c r="X18" s="6"/>
    </row>
    <row r="19" spans="1:24" s="11" customFormat="1" hidden="1" x14ac:dyDescent="0.2">
      <c r="A19" s="50">
        <v>13</v>
      </c>
      <c r="B19" s="99"/>
      <c r="C19" s="100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2" t="e">
        <f>#REF!</f>
        <v>#REF!</v>
      </c>
      <c r="X19" s="13"/>
    </row>
    <row r="20" spans="1:24" ht="6.75" hidden="1" customHeight="1" x14ac:dyDescent="0.2">
      <c r="A20" s="50"/>
      <c r="B20" s="106"/>
      <c r="C20" s="107"/>
      <c r="D20" s="107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9" t="e">
        <f>#REF!</f>
        <v>#REF!</v>
      </c>
      <c r="X20" s="6"/>
    </row>
    <row r="21" spans="1:24" ht="9.75" hidden="1" customHeight="1" thickBot="1" x14ac:dyDescent="0.25">
      <c r="A21" s="50"/>
      <c r="B21" s="112"/>
      <c r="C21" s="113"/>
      <c r="D21" s="47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9"/>
      <c r="X21" s="6"/>
    </row>
    <row r="22" spans="1:24" ht="13.5" hidden="1" thickBot="1" x14ac:dyDescent="0.25">
      <c r="A22" s="48"/>
      <c r="B22" s="108"/>
      <c r="C22" s="109"/>
      <c r="D22" s="51"/>
      <c r="E22" s="21">
        <f t="shared" ref="E22:S22" si="4">E18+E19+E20</f>
        <v>0</v>
      </c>
      <c r="F22" s="21">
        <f t="shared" si="4"/>
        <v>0</v>
      </c>
      <c r="G22" s="21">
        <f t="shared" si="4"/>
        <v>0</v>
      </c>
      <c r="H22" s="21">
        <f t="shared" si="4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  <c r="T22" s="21"/>
      <c r="U22" s="21"/>
      <c r="V22" s="21">
        <f>V18+V19+V20</f>
        <v>0</v>
      </c>
      <c r="W22" s="8" t="e">
        <f>W19+W20</f>
        <v>#REF!</v>
      </c>
    </row>
    <row r="23" spans="1:24" x14ac:dyDescent="0.2">
      <c r="A23" s="28"/>
      <c r="B23" s="110" t="s">
        <v>1</v>
      </c>
      <c r="C23" s="111"/>
      <c r="D23" s="2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3"/>
    </row>
    <row r="24" spans="1:24" x14ac:dyDescent="0.2">
      <c r="A24" s="28"/>
      <c r="B24" s="110" t="s">
        <v>2</v>
      </c>
      <c r="C24" s="111"/>
      <c r="D24" s="28"/>
      <c r="E24" s="22">
        <f>E4+E8+E16+E22</f>
        <v>0.02</v>
      </c>
      <c r="F24" s="22">
        <f t="shared" ref="F24:V24" si="5">F4+F8+F16+F22</f>
        <v>0.02</v>
      </c>
      <c r="G24" s="22">
        <f t="shared" si="5"/>
        <v>0.1</v>
      </c>
      <c r="H24" s="22">
        <f t="shared" si="5"/>
        <v>6.0000000000000001E-3</v>
      </c>
      <c r="I24" s="22">
        <f t="shared" si="5"/>
        <v>0.08</v>
      </c>
      <c r="J24" s="22">
        <f t="shared" si="5"/>
        <v>0.08</v>
      </c>
      <c r="K24" s="22">
        <f t="shared" si="5"/>
        <v>0.03</v>
      </c>
      <c r="L24" s="22">
        <f t="shared" si="5"/>
        <v>0.06</v>
      </c>
      <c r="M24" s="22">
        <f t="shared" si="5"/>
        <v>0.2</v>
      </c>
      <c r="N24" s="22">
        <f t="shared" si="5"/>
        <v>0.15</v>
      </c>
      <c r="O24" s="22">
        <f t="shared" si="5"/>
        <v>0.02</v>
      </c>
      <c r="P24" s="22">
        <f t="shared" si="5"/>
        <v>0.1</v>
      </c>
      <c r="Q24" s="22">
        <f t="shared" si="5"/>
        <v>1.9E-2</v>
      </c>
      <c r="R24" s="22">
        <f t="shared" si="5"/>
        <v>0.5</v>
      </c>
      <c r="S24" s="22">
        <f t="shared" si="5"/>
        <v>0.3</v>
      </c>
      <c r="T24" s="22">
        <f t="shared" si="5"/>
        <v>1</v>
      </c>
      <c r="U24" s="22">
        <f t="shared" si="5"/>
        <v>0.81</v>
      </c>
      <c r="V24" s="22">
        <f t="shared" si="5"/>
        <v>0.12</v>
      </c>
      <c r="W24" s="3"/>
    </row>
    <row r="25" spans="1:24" s="26" customFormat="1" x14ac:dyDescent="0.2">
      <c r="A25" s="28"/>
      <c r="B25" s="110" t="s">
        <v>3</v>
      </c>
      <c r="C25" s="111"/>
      <c r="D25" s="28"/>
      <c r="E25" s="15">
        <v>210</v>
      </c>
      <c r="F25" s="15">
        <v>127.77</v>
      </c>
      <c r="G25" s="15">
        <v>46.67</v>
      </c>
      <c r="H25" s="15">
        <v>900</v>
      </c>
      <c r="I25" s="15">
        <v>55</v>
      </c>
      <c r="J25" s="15">
        <v>95</v>
      </c>
      <c r="K25" s="15">
        <v>50</v>
      </c>
      <c r="L25" s="15">
        <v>35</v>
      </c>
      <c r="M25" s="15">
        <v>20</v>
      </c>
      <c r="N25" s="15">
        <v>145</v>
      </c>
      <c r="O25" s="15">
        <v>625</v>
      </c>
      <c r="P25" s="15">
        <v>65</v>
      </c>
      <c r="Q25" s="15">
        <v>20</v>
      </c>
      <c r="R25" s="15">
        <v>40</v>
      </c>
      <c r="S25" s="15">
        <v>110</v>
      </c>
      <c r="T25" s="15">
        <v>100</v>
      </c>
      <c r="U25" s="15">
        <v>285</v>
      </c>
      <c r="V25" s="15">
        <v>52.16</v>
      </c>
      <c r="W25" s="29"/>
    </row>
    <row r="26" spans="1:24" x14ac:dyDescent="0.2">
      <c r="A26" s="28"/>
      <c r="B26" s="37" t="s">
        <v>4</v>
      </c>
      <c r="C26" s="38">
        <f>SUM(E26:V26)</f>
        <v>467.66160000000008</v>
      </c>
      <c r="D26" s="28"/>
      <c r="E26" s="22">
        <f t="shared" ref="E26:V26" si="6">E24*E25</f>
        <v>4.2</v>
      </c>
      <c r="F26" s="22">
        <f t="shared" si="6"/>
        <v>2.5554000000000001</v>
      </c>
      <c r="G26" s="22">
        <f t="shared" si="6"/>
        <v>4.6670000000000007</v>
      </c>
      <c r="H26" s="22">
        <f t="shared" si="6"/>
        <v>5.4</v>
      </c>
      <c r="I26" s="22">
        <f t="shared" si="6"/>
        <v>4.4000000000000004</v>
      </c>
      <c r="J26" s="22">
        <f t="shared" si="6"/>
        <v>7.6000000000000005</v>
      </c>
      <c r="K26" s="22">
        <f t="shared" si="6"/>
        <v>1.5</v>
      </c>
      <c r="L26" s="22">
        <f t="shared" si="6"/>
        <v>2.1</v>
      </c>
      <c r="M26" s="22">
        <f t="shared" si="6"/>
        <v>4</v>
      </c>
      <c r="N26" s="22">
        <f t="shared" si="6"/>
        <v>21.75</v>
      </c>
      <c r="O26" s="22">
        <f>O24*O25</f>
        <v>12.5</v>
      </c>
      <c r="P26" s="22">
        <f t="shared" si="6"/>
        <v>6.5</v>
      </c>
      <c r="Q26" s="22">
        <f>Q24*Q25</f>
        <v>0.38</v>
      </c>
      <c r="R26" s="22">
        <f t="shared" si="6"/>
        <v>20</v>
      </c>
      <c r="S26" s="22">
        <f t="shared" si="6"/>
        <v>33</v>
      </c>
      <c r="T26" s="22">
        <f t="shared" si="6"/>
        <v>100</v>
      </c>
      <c r="U26" s="22">
        <f t="shared" si="6"/>
        <v>230.85000000000002</v>
      </c>
      <c r="V26" s="22">
        <f t="shared" si="6"/>
        <v>6.259199999999999</v>
      </c>
      <c r="W26" s="3"/>
    </row>
    <row r="27" spans="1:24" x14ac:dyDescent="0.2">
      <c r="A27" s="29"/>
      <c r="B27" s="29"/>
      <c r="C27" s="29"/>
      <c r="D27" s="2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"/>
      <c r="X27" s="3"/>
    </row>
    <row r="28" spans="1:24" x14ac:dyDescent="0.2">
      <c r="A28" s="40" t="s">
        <v>5</v>
      </c>
      <c r="B28" s="40"/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3"/>
      <c r="O28" s="43"/>
      <c r="P28" s="43"/>
      <c r="Q28" s="43"/>
    </row>
    <row r="29" spans="1:24" x14ac:dyDescent="0.2">
      <c r="A29" s="40"/>
      <c r="B29" s="40"/>
      <c r="C29" s="40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3"/>
      <c r="O29" s="43"/>
      <c r="P29" s="43"/>
      <c r="Q29" s="43"/>
    </row>
    <row r="30" spans="1:24" x14ac:dyDescent="0.2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3"/>
      <c r="O30" s="43"/>
      <c r="P30" s="43"/>
      <c r="Q30" s="43"/>
    </row>
    <row r="31" spans="1:24" x14ac:dyDescent="0.2">
      <c r="A31" s="40"/>
      <c r="B31" s="40"/>
      <c r="C31" s="40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3"/>
      <c r="O31" s="43"/>
      <c r="P31" s="43"/>
      <c r="Q31" s="43"/>
    </row>
    <row r="33" spans="5:24" x14ac:dyDescent="0.2">
      <c r="E33" s="25">
        <f t="shared" ref="E33:V33" si="7">E4*E25</f>
        <v>4.2</v>
      </c>
      <c r="F33" s="25">
        <f t="shared" si="7"/>
        <v>2.5554000000000001</v>
      </c>
      <c r="G33" s="25">
        <f t="shared" si="7"/>
        <v>4.6670000000000007</v>
      </c>
      <c r="H33" s="25">
        <f t="shared" si="7"/>
        <v>5.4</v>
      </c>
      <c r="I33" s="25">
        <f t="shared" si="7"/>
        <v>4.4000000000000004</v>
      </c>
      <c r="J33" s="25">
        <f t="shared" si="7"/>
        <v>7.6000000000000005</v>
      </c>
      <c r="K33" s="25">
        <f t="shared" si="7"/>
        <v>1.5</v>
      </c>
      <c r="L33" s="25">
        <f t="shared" si="7"/>
        <v>2.1</v>
      </c>
      <c r="M33" s="25">
        <f t="shared" si="7"/>
        <v>4</v>
      </c>
      <c r="N33" s="25">
        <f t="shared" si="7"/>
        <v>21.75</v>
      </c>
      <c r="O33" s="25">
        <f t="shared" si="7"/>
        <v>12.5</v>
      </c>
      <c r="P33" s="25">
        <f t="shared" si="7"/>
        <v>6.5</v>
      </c>
      <c r="Q33" s="25">
        <f t="shared" si="7"/>
        <v>0.38</v>
      </c>
      <c r="R33" s="25">
        <f t="shared" si="7"/>
        <v>20</v>
      </c>
      <c r="S33" s="25">
        <f t="shared" si="7"/>
        <v>33</v>
      </c>
      <c r="T33" s="25">
        <f t="shared" si="7"/>
        <v>100</v>
      </c>
      <c r="U33" s="25">
        <f t="shared" si="7"/>
        <v>230.85000000000002</v>
      </c>
      <c r="V33" s="25">
        <f t="shared" si="7"/>
        <v>6.259199999999999</v>
      </c>
      <c r="W33" s="4">
        <f>SUM(E33:V33)</f>
        <v>467.66160000000008</v>
      </c>
      <c r="X33" s="4">
        <f>W33/6</f>
        <v>77.943600000000018</v>
      </c>
    </row>
  </sheetData>
  <mergeCells count="22">
    <mergeCell ref="A1:A2"/>
    <mergeCell ref="B1:C1"/>
    <mergeCell ref="E1:V1"/>
    <mergeCell ref="B2:C2"/>
    <mergeCell ref="B3:C5"/>
    <mergeCell ref="B6:C6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15:C15"/>
    <mergeCell ref="B16:C16"/>
    <mergeCell ref="B17:C17"/>
    <mergeCell ref="B18:C19"/>
    <mergeCell ref="B20:D20"/>
    <mergeCell ref="B21:C21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32"/>
  <sheetViews>
    <sheetView workbookViewId="0">
      <selection activeCell="P5" sqref="P5"/>
    </sheetView>
  </sheetViews>
  <sheetFormatPr defaultRowHeight="12.75" x14ac:dyDescent="0.2"/>
  <cols>
    <col min="1" max="1" width="6.42578125" style="26" customWidth="1"/>
    <col min="2" max="2" width="7.7109375" style="26" customWidth="1"/>
    <col min="3" max="3" width="11.28515625" style="26" customWidth="1"/>
    <col min="4" max="4" width="9" style="26" hidden="1" customWidth="1"/>
    <col min="5" max="5" width="4.140625" style="23" customWidth="1"/>
    <col min="6" max="6" width="5.140625" style="23" customWidth="1"/>
    <col min="7" max="9" width="4.5703125" style="23" customWidth="1"/>
    <col min="10" max="11" width="4.7109375" style="23" customWidth="1"/>
    <col min="12" max="14" width="4.5703125" style="23" customWidth="1"/>
    <col min="15" max="15" width="4.85546875" style="23" customWidth="1"/>
    <col min="16" max="20" width="4.5703125" style="23" customWidth="1"/>
    <col min="21" max="21" width="1.85546875" style="26" customWidth="1"/>
    <col min="22" max="22" width="7.7109375" customWidth="1"/>
  </cols>
  <sheetData>
    <row r="1" spans="1:24" x14ac:dyDescent="0.2">
      <c r="A1" s="81"/>
      <c r="B1" s="83" t="s">
        <v>20</v>
      </c>
      <c r="C1" s="84"/>
      <c r="D1" s="30"/>
      <c r="E1" s="85" t="s">
        <v>0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31"/>
      <c r="V1" s="5"/>
      <c r="W1" s="5"/>
      <c r="X1" s="1"/>
    </row>
    <row r="2" spans="1:24" ht="45.75" customHeight="1" x14ac:dyDescent="0.2">
      <c r="A2" s="82"/>
      <c r="B2" s="87" t="s">
        <v>19</v>
      </c>
      <c r="C2" s="88"/>
      <c r="D2" s="44"/>
      <c r="E2" s="52" t="s">
        <v>26</v>
      </c>
      <c r="F2" s="52" t="s">
        <v>27</v>
      </c>
      <c r="G2" s="52" t="s">
        <v>49</v>
      </c>
      <c r="H2" s="52" t="s">
        <v>77</v>
      </c>
      <c r="I2" s="52" t="s">
        <v>37</v>
      </c>
      <c r="J2" s="52" t="s">
        <v>65</v>
      </c>
      <c r="K2" s="52" t="s">
        <v>73</v>
      </c>
      <c r="L2" s="52" t="s">
        <v>35</v>
      </c>
      <c r="M2" s="52" t="s">
        <v>7</v>
      </c>
      <c r="N2" s="52" t="s">
        <v>36</v>
      </c>
      <c r="O2" s="52" t="s">
        <v>54</v>
      </c>
      <c r="P2" s="52" t="s">
        <v>10</v>
      </c>
      <c r="Q2" s="52" t="s">
        <v>8</v>
      </c>
      <c r="R2" s="52" t="s">
        <v>11</v>
      </c>
      <c r="S2" s="52" t="s">
        <v>70</v>
      </c>
      <c r="T2" s="52" t="s">
        <v>24</v>
      </c>
      <c r="U2" s="32"/>
      <c r="V2" s="2"/>
    </row>
    <row r="3" spans="1:24" ht="12.75" customHeight="1" x14ac:dyDescent="0.2">
      <c r="A3" s="33" t="s">
        <v>12</v>
      </c>
      <c r="B3" s="89" t="s">
        <v>76</v>
      </c>
      <c r="C3" s="90"/>
      <c r="D3" s="4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29"/>
      <c r="V3" s="7"/>
      <c r="W3" s="7"/>
    </row>
    <row r="4" spans="1:24" ht="13.5" thickBot="1" x14ac:dyDescent="0.25">
      <c r="A4" s="50" t="s">
        <v>59</v>
      </c>
      <c r="B4" s="91"/>
      <c r="C4" s="92"/>
      <c r="D4" s="27"/>
      <c r="E4" s="14">
        <v>0.03</v>
      </c>
      <c r="F4" s="14">
        <v>0.06</v>
      </c>
      <c r="G4" s="14">
        <v>0.36</v>
      </c>
      <c r="H4" s="15">
        <v>0.12</v>
      </c>
      <c r="I4" s="15">
        <v>0.03</v>
      </c>
      <c r="J4" s="15">
        <v>0.09</v>
      </c>
      <c r="K4" s="15">
        <v>0.08</v>
      </c>
      <c r="L4" s="15">
        <v>0.04</v>
      </c>
      <c r="M4" s="15">
        <v>0.08</v>
      </c>
      <c r="N4" s="15">
        <v>0.2</v>
      </c>
      <c r="O4" s="15">
        <v>0.15</v>
      </c>
      <c r="P4" s="15">
        <v>0.09</v>
      </c>
      <c r="Q4" s="15">
        <v>2.8000000000000001E-2</v>
      </c>
      <c r="R4" s="15">
        <v>0.32</v>
      </c>
      <c r="S4" s="15">
        <v>0.01</v>
      </c>
      <c r="T4" s="15">
        <v>1.4</v>
      </c>
      <c r="U4" s="25"/>
      <c r="V4" s="9">
        <f>W32</f>
        <v>76.432900000000004</v>
      </c>
    </row>
    <row r="5" spans="1:24" ht="13.5" customHeight="1" thickBot="1" x14ac:dyDescent="0.25">
      <c r="A5" s="46"/>
      <c r="B5" s="93"/>
      <c r="C5" s="94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25"/>
    </row>
    <row r="6" spans="1:24" ht="13.5" thickBot="1" x14ac:dyDescent="0.25">
      <c r="A6" s="61"/>
      <c r="B6" s="95">
        <f>SUM(E6:T6)</f>
        <v>458.59739999999999</v>
      </c>
      <c r="C6" s="96"/>
      <c r="D6" s="60"/>
      <c r="E6" s="17">
        <f t="shared" ref="E6:T6" si="0">E4*E25</f>
        <v>6.3</v>
      </c>
      <c r="F6" s="17">
        <f t="shared" si="0"/>
        <v>7.6661999999999999</v>
      </c>
      <c r="G6" s="17">
        <f t="shared" si="0"/>
        <v>129.6</v>
      </c>
      <c r="H6" s="17">
        <f t="shared" si="0"/>
        <v>17.399999999999999</v>
      </c>
      <c r="I6" s="17">
        <f t="shared" si="0"/>
        <v>1.53</v>
      </c>
      <c r="J6" s="17">
        <f t="shared" si="0"/>
        <v>19.349999999999998</v>
      </c>
      <c r="K6" s="17">
        <f t="shared" si="0"/>
        <v>11.6</v>
      </c>
      <c r="L6" s="17">
        <f t="shared" si="0"/>
        <v>2</v>
      </c>
      <c r="M6" s="17">
        <f t="shared" si="0"/>
        <v>2.8000000000000003</v>
      </c>
      <c r="N6" s="17">
        <f t="shared" si="0"/>
        <v>4</v>
      </c>
      <c r="O6" s="17">
        <f t="shared" si="0"/>
        <v>45</v>
      </c>
      <c r="P6" s="17">
        <f t="shared" si="0"/>
        <v>5.85</v>
      </c>
      <c r="Q6" s="17">
        <f t="shared" si="0"/>
        <v>0.56000000000000005</v>
      </c>
      <c r="R6" s="17">
        <f t="shared" si="0"/>
        <v>16.691199999999998</v>
      </c>
      <c r="S6" s="17">
        <f t="shared" si="0"/>
        <v>6.25</v>
      </c>
      <c r="T6" s="17">
        <f t="shared" si="0"/>
        <v>182</v>
      </c>
      <c r="U6" s="25"/>
    </row>
    <row r="7" spans="1:24" hidden="1" x14ac:dyDescent="0.2">
      <c r="A7" s="62" t="s">
        <v>13</v>
      </c>
      <c r="B7" s="97" t="s">
        <v>32</v>
      </c>
      <c r="C7" s="98"/>
      <c r="D7" s="4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25"/>
    </row>
    <row r="8" spans="1:24" s="11" customFormat="1" ht="13.5" hidden="1" thickBot="1" x14ac:dyDescent="0.25">
      <c r="A8" s="50" t="s">
        <v>22</v>
      </c>
      <c r="B8" s="99"/>
      <c r="C8" s="100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25"/>
      <c r="V8" s="12" t="e">
        <f>#REF!</f>
        <v>#REF!</v>
      </c>
      <c r="W8" s="13"/>
    </row>
    <row r="9" spans="1:24" ht="13.5" hidden="1" thickBot="1" x14ac:dyDescent="0.25">
      <c r="A9" s="34"/>
      <c r="B9" s="101"/>
      <c r="C9" s="102"/>
      <c r="D9" s="10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25"/>
    </row>
    <row r="10" spans="1:24" ht="13.5" hidden="1" thickBot="1" x14ac:dyDescent="0.25">
      <c r="A10" s="21"/>
      <c r="B10" s="95">
        <f>SUM(E10:T10)</f>
        <v>0</v>
      </c>
      <c r="C10" s="96"/>
      <c r="D10" s="51"/>
      <c r="E10" s="19">
        <f t="shared" ref="E10:T10" si="1">E8*E25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/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/>
      <c r="T10" s="19">
        <f t="shared" si="1"/>
        <v>0</v>
      </c>
      <c r="U10" s="25"/>
    </row>
    <row r="11" spans="1:24" hidden="1" x14ac:dyDescent="0.2">
      <c r="A11" s="36" t="s">
        <v>14</v>
      </c>
      <c r="B11" s="104" t="s">
        <v>33</v>
      </c>
      <c r="C11" s="105"/>
      <c r="D11" s="47"/>
      <c r="E11" s="4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5"/>
    </row>
    <row r="12" spans="1:24" ht="12.75" hidden="1" customHeight="1" x14ac:dyDescent="0.2">
      <c r="A12" s="50">
        <v>11</v>
      </c>
      <c r="B12" s="97" t="s">
        <v>32</v>
      </c>
      <c r="C12" s="98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25"/>
      <c r="V12" s="9" t="e">
        <f>#REF!</f>
        <v>#REF!</v>
      </c>
    </row>
    <row r="13" spans="1:24" s="11" customFormat="1" hidden="1" x14ac:dyDescent="0.2">
      <c r="A13" s="50">
        <v>12</v>
      </c>
      <c r="B13" s="99"/>
      <c r="C13" s="100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25"/>
      <c r="V13" s="12" t="e">
        <f>#REF!</f>
        <v>#REF!</v>
      </c>
      <c r="W13" s="13"/>
    </row>
    <row r="14" spans="1:24" hidden="1" x14ac:dyDescent="0.2">
      <c r="A14" s="50"/>
      <c r="B14" s="106"/>
      <c r="C14" s="107"/>
      <c r="D14" s="10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25"/>
      <c r="V14" s="9" t="e">
        <f>#REF!</f>
        <v>#REF!</v>
      </c>
    </row>
    <row r="15" spans="1:24" ht="13.5" hidden="1" thickBot="1" x14ac:dyDescent="0.25">
      <c r="A15" s="21"/>
      <c r="B15" s="112"/>
      <c r="C15" s="113"/>
      <c r="D15" s="47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25"/>
    </row>
    <row r="16" spans="1:24" ht="13.5" hidden="1" thickBot="1" x14ac:dyDescent="0.25">
      <c r="A16" s="35"/>
      <c r="B16" s="108"/>
      <c r="C16" s="109"/>
      <c r="D16" s="51"/>
      <c r="E16" s="21">
        <f>SUM(E12:E14)</f>
        <v>0</v>
      </c>
      <c r="F16" s="21">
        <f t="shared" ref="F16:T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/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/>
      <c r="T16" s="21">
        <f t="shared" si="2"/>
        <v>0</v>
      </c>
      <c r="U16" s="25"/>
      <c r="V16" s="9" t="e">
        <f>V12+V13+V14</f>
        <v>#REF!</v>
      </c>
    </row>
    <row r="17" spans="1:23" ht="13.5" hidden="1" thickBot="1" x14ac:dyDescent="0.25">
      <c r="A17" s="35"/>
      <c r="B17" s="114">
        <f>SUM(E17:T17)</f>
        <v>0</v>
      </c>
      <c r="C17" s="115"/>
      <c r="D17" s="51"/>
      <c r="E17" s="19">
        <f t="shared" ref="E17:T17" si="3">E16*E25</f>
        <v>0</v>
      </c>
      <c r="F17" s="19">
        <f t="shared" si="3"/>
        <v>0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/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 t="shared" si="3"/>
        <v>0</v>
      </c>
      <c r="S17" s="19"/>
      <c r="T17" s="19">
        <f t="shared" si="3"/>
        <v>0</v>
      </c>
      <c r="U17" s="25"/>
    </row>
    <row r="18" spans="1:23" hidden="1" x14ac:dyDescent="0.2">
      <c r="A18" s="36" t="s">
        <v>15</v>
      </c>
      <c r="B18" s="97" t="s">
        <v>32</v>
      </c>
      <c r="C18" s="98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25"/>
      <c r="V18" s="9"/>
      <c r="W18" s="6"/>
    </row>
    <row r="19" spans="1:23" s="11" customFormat="1" hidden="1" x14ac:dyDescent="0.2">
      <c r="A19" s="50">
        <v>13</v>
      </c>
      <c r="B19" s="99"/>
      <c r="C19" s="100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25"/>
      <c r="V19" s="12" t="e">
        <f>#REF!</f>
        <v>#REF!</v>
      </c>
      <c r="W19" s="13"/>
    </row>
    <row r="20" spans="1:23" ht="6.75" hidden="1" customHeight="1" x14ac:dyDescent="0.2">
      <c r="A20" s="50"/>
      <c r="B20" s="106"/>
      <c r="C20" s="107"/>
      <c r="D20" s="107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25"/>
      <c r="V20" s="9" t="e">
        <f>#REF!</f>
        <v>#REF!</v>
      </c>
      <c r="W20" s="6"/>
    </row>
    <row r="21" spans="1:23" ht="9.75" hidden="1" customHeight="1" thickBot="1" x14ac:dyDescent="0.25">
      <c r="A21" s="50"/>
      <c r="B21" s="112"/>
      <c r="C21" s="113"/>
      <c r="D21" s="47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5"/>
      <c r="V21" s="9"/>
      <c r="W21" s="6"/>
    </row>
    <row r="22" spans="1:23" ht="13.5" hidden="1" thickBot="1" x14ac:dyDescent="0.25">
      <c r="A22" s="48"/>
      <c r="B22" s="108"/>
      <c r="C22" s="109"/>
      <c r="D22" s="51"/>
      <c r="E22" s="21">
        <f>E18+E19+E20</f>
        <v>0</v>
      </c>
      <c r="F22" s="21">
        <f>F18+F19+F20</f>
        <v>0</v>
      </c>
      <c r="G22" s="21">
        <f t="shared" ref="G22:T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/>
      <c r="L22" s="21">
        <f>L18+L19+L20</f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>R18+R19+R20</f>
        <v>0</v>
      </c>
      <c r="S22" s="21"/>
      <c r="T22" s="21">
        <f t="shared" si="4"/>
        <v>0</v>
      </c>
      <c r="U22" s="25"/>
      <c r="V22" s="8" t="e">
        <f>V19+V20</f>
        <v>#REF!</v>
      </c>
    </row>
    <row r="23" spans="1:23" x14ac:dyDescent="0.2">
      <c r="A23" s="28"/>
      <c r="B23" s="110" t="s">
        <v>1</v>
      </c>
      <c r="C23" s="111"/>
      <c r="D23" s="2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5"/>
      <c r="V23" s="3"/>
    </row>
    <row r="24" spans="1:23" x14ac:dyDescent="0.2">
      <c r="A24" s="28"/>
      <c r="B24" s="110" t="s">
        <v>2</v>
      </c>
      <c r="C24" s="111"/>
      <c r="D24" s="28"/>
      <c r="E24" s="22">
        <f>E4+E8+E16+E22</f>
        <v>0.03</v>
      </c>
      <c r="F24" s="22">
        <f t="shared" ref="F24:T24" si="5">F4+F8+F16+F22</f>
        <v>0.06</v>
      </c>
      <c r="G24" s="22">
        <f t="shared" si="5"/>
        <v>0.36</v>
      </c>
      <c r="H24" s="22">
        <f t="shared" si="5"/>
        <v>0.12</v>
      </c>
      <c r="I24" s="22">
        <f t="shared" si="5"/>
        <v>0.03</v>
      </c>
      <c r="J24" s="22">
        <f t="shared" si="5"/>
        <v>0.09</v>
      </c>
      <c r="K24" s="22">
        <f t="shared" si="5"/>
        <v>0.08</v>
      </c>
      <c r="L24" s="22">
        <f t="shared" si="5"/>
        <v>0.04</v>
      </c>
      <c r="M24" s="22">
        <f t="shared" si="5"/>
        <v>0.08</v>
      </c>
      <c r="N24" s="22">
        <f t="shared" si="5"/>
        <v>0.2</v>
      </c>
      <c r="O24" s="22">
        <f t="shared" si="5"/>
        <v>0.15</v>
      </c>
      <c r="P24" s="22">
        <f t="shared" si="5"/>
        <v>0.09</v>
      </c>
      <c r="Q24" s="22">
        <f t="shared" si="5"/>
        <v>2.8000000000000001E-2</v>
      </c>
      <c r="R24" s="22">
        <f t="shared" si="5"/>
        <v>0.32</v>
      </c>
      <c r="S24" s="22">
        <f t="shared" si="5"/>
        <v>0.01</v>
      </c>
      <c r="T24" s="22">
        <f t="shared" si="5"/>
        <v>1.4</v>
      </c>
      <c r="U24" s="25"/>
      <c r="V24" s="3"/>
    </row>
    <row r="25" spans="1:23" s="26" customFormat="1" x14ac:dyDescent="0.2">
      <c r="A25" s="28"/>
      <c r="B25" s="110" t="s">
        <v>3</v>
      </c>
      <c r="C25" s="111"/>
      <c r="D25" s="28"/>
      <c r="E25" s="15">
        <v>210</v>
      </c>
      <c r="F25" s="15">
        <v>127.77</v>
      </c>
      <c r="G25" s="15">
        <v>360</v>
      </c>
      <c r="H25" s="15">
        <v>145</v>
      </c>
      <c r="I25" s="15">
        <v>51</v>
      </c>
      <c r="J25" s="15">
        <v>215</v>
      </c>
      <c r="K25" s="15">
        <v>145</v>
      </c>
      <c r="L25" s="15">
        <v>50</v>
      </c>
      <c r="M25" s="15">
        <v>35</v>
      </c>
      <c r="N25" s="15">
        <v>20</v>
      </c>
      <c r="O25" s="15">
        <v>300</v>
      </c>
      <c r="P25" s="15">
        <v>65</v>
      </c>
      <c r="Q25" s="15">
        <v>20</v>
      </c>
      <c r="R25" s="15">
        <v>52.16</v>
      </c>
      <c r="S25" s="15">
        <v>625</v>
      </c>
      <c r="T25" s="15">
        <v>130</v>
      </c>
      <c r="U25" s="25"/>
      <c r="V25" s="29"/>
    </row>
    <row r="26" spans="1:23" x14ac:dyDescent="0.2">
      <c r="A26" s="28"/>
      <c r="B26" s="37" t="s">
        <v>4</v>
      </c>
      <c r="C26" s="38">
        <f>SUM(E26:T26)</f>
        <v>458.59739999999999</v>
      </c>
      <c r="D26" s="28"/>
      <c r="E26" s="22">
        <f t="shared" ref="E26:T26" si="6">E24*E25</f>
        <v>6.3</v>
      </c>
      <c r="F26" s="22">
        <f t="shared" si="6"/>
        <v>7.6661999999999999</v>
      </c>
      <c r="G26" s="22">
        <f t="shared" si="6"/>
        <v>129.6</v>
      </c>
      <c r="H26" s="22">
        <f t="shared" si="6"/>
        <v>17.399999999999999</v>
      </c>
      <c r="I26" s="22">
        <f t="shared" si="6"/>
        <v>1.53</v>
      </c>
      <c r="J26" s="22">
        <f t="shared" si="6"/>
        <v>19.349999999999998</v>
      </c>
      <c r="K26" s="22">
        <f t="shared" si="6"/>
        <v>11.6</v>
      </c>
      <c r="L26" s="22">
        <f t="shared" si="6"/>
        <v>2</v>
      </c>
      <c r="M26" s="22">
        <f t="shared" si="6"/>
        <v>2.8000000000000003</v>
      </c>
      <c r="N26" s="22">
        <f t="shared" si="6"/>
        <v>4</v>
      </c>
      <c r="O26" s="22">
        <f t="shared" si="6"/>
        <v>45</v>
      </c>
      <c r="P26" s="22">
        <f>P24*P25</f>
        <v>5.85</v>
      </c>
      <c r="Q26" s="22">
        <f t="shared" si="6"/>
        <v>0.56000000000000005</v>
      </c>
      <c r="R26" s="22">
        <f t="shared" si="6"/>
        <v>16.691199999999998</v>
      </c>
      <c r="S26" s="22">
        <f t="shared" si="6"/>
        <v>6.25</v>
      </c>
      <c r="T26" s="22">
        <f t="shared" si="6"/>
        <v>182</v>
      </c>
      <c r="U26" s="25"/>
      <c r="V26" s="3"/>
    </row>
    <row r="27" spans="1:23" x14ac:dyDescent="0.2">
      <c r="A27" s="29"/>
      <c r="B27" s="29"/>
      <c r="C27" s="29"/>
      <c r="D27" s="2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29"/>
      <c r="V27" s="3"/>
      <c r="W27" s="3"/>
    </row>
    <row r="28" spans="1:23" x14ac:dyDescent="0.2">
      <c r="A28" s="40" t="s">
        <v>5</v>
      </c>
      <c r="B28" s="40"/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3"/>
      <c r="P28" s="43"/>
      <c r="Q28" s="43"/>
      <c r="R28" s="43"/>
      <c r="S28" s="43"/>
    </row>
    <row r="29" spans="1:23" x14ac:dyDescent="0.2">
      <c r="A29" s="40"/>
      <c r="B29" s="40"/>
      <c r="C29" s="40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3"/>
      <c r="P29" s="43"/>
      <c r="Q29" s="43"/>
      <c r="R29" s="43"/>
      <c r="S29" s="43"/>
    </row>
    <row r="30" spans="1:23" x14ac:dyDescent="0.2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3"/>
      <c r="P30" s="43"/>
      <c r="Q30" s="43"/>
      <c r="R30" s="43"/>
      <c r="S30" s="43"/>
    </row>
    <row r="32" spans="1:23" x14ac:dyDescent="0.2">
      <c r="E32" s="25">
        <f t="shared" ref="E32:T32" si="7">E4*E25</f>
        <v>6.3</v>
      </c>
      <c r="F32" s="25">
        <f t="shared" si="7"/>
        <v>7.6661999999999999</v>
      </c>
      <c r="G32" s="25">
        <f t="shared" si="7"/>
        <v>129.6</v>
      </c>
      <c r="H32" s="25">
        <f t="shared" si="7"/>
        <v>17.399999999999999</v>
      </c>
      <c r="I32" s="25">
        <f t="shared" si="7"/>
        <v>1.53</v>
      </c>
      <c r="J32" s="25">
        <f t="shared" si="7"/>
        <v>19.349999999999998</v>
      </c>
      <c r="K32" s="25">
        <f t="shared" si="7"/>
        <v>11.6</v>
      </c>
      <c r="L32" s="25">
        <f t="shared" si="7"/>
        <v>2</v>
      </c>
      <c r="M32" s="25">
        <f t="shared" si="7"/>
        <v>2.8000000000000003</v>
      </c>
      <c r="N32" s="25">
        <f t="shared" si="7"/>
        <v>4</v>
      </c>
      <c r="O32" s="25">
        <f t="shared" si="7"/>
        <v>45</v>
      </c>
      <c r="P32" s="25">
        <f t="shared" si="7"/>
        <v>5.85</v>
      </c>
      <c r="Q32" s="25">
        <f t="shared" si="7"/>
        <v>0.56000000000000005</v>
      </c>
      <c r="R32" s="25">
        <f t="shared" si="7"/>
        <v>16.691199999999998</v>
      </c>
      <c r="S32" s="25">
        <f t="shared" si="7"/>
        <v>6.25</v>
      </c>
      <c r="T32" s="25">
        <f t="shared" si="7"/>
        <v>182</v>
      </c>
      <c r="U32" s="42"/>
      <c r="V32" s="4">
        <f>SUM(E32:U32)</f>
        <v>458.59739999999999</v>
      </c>
      <c r="W32" s="4">
        <f>V32/6</f>
        <v>76.432900000000004</v>
      </c>
    </row>
  </sheetData>
  <mergeCells count="22">
    <mergeCell ref="A1:A2"/>
    <mergeCell ref="B1:C1"/>
    <mergeCell ref="E1:T1"/>
    <mergeCell ref="B2:C2"/>
    <mergeCell ref="B3:C5"/>
    <mergeCell ref="B6:C6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15:C15"/>
    <mergeCell ref="B16:C16"/>
    <mergeCell ref="B17:C17"/>
    <mergeCell ref="B18:C19"/>
    <mergeCell ref="B20:D20"/>
    <mergeCell ref="B21:C21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33"/>
  <sheetViews>
    <sheetView workbookViewId="0">
      <selection activeCell="E31" sqref="E31"/>
    </sheetView>
  </sheetViews>
  <sheetFormatPr defaultRowHeight="12.75" x14ac:dyDescent="0.2"/>
  <cols>
    <col min="1" max="1" width="6.28515625" style="26" customWidth="1"/>
    <col min="2" max="2" width="5" style="26" customWidth="1"/>
    <col min="3" max="3" width="12.5703125" style="26" customWidth="1"/>
    <col min="4" max="4" width="0.85546875" style="26" hidden="1" customWidth="1"/>
    <col min="5" max="5" width="5" style="23" customWidth="1"/>
    <col min="6" max="6" width="3.85546875" style="23" customWidth="1"/>
    <col min="7" max="8" width="4.28515625" style="23" customWidth="1"/>
    <col min="9" max="9" width="4.42578125" style="23" customWidth="1"/>
    <col min="10" max="11" width="3.85546875" style="23" customWidth="1"/>
    <col min="12" max="12" width="3.7109375" style="23" customWidth="1"/>
    <col min="13" max="13" width="4.7109375" style="23" customWidth="1"/>
    <col min="14" max="14" width="3.85546875" style="23" customWidth="1"/>
    <col min="15" max="15" width="4.28515625" style="23" customWidth="1"/>
    <col min="16" max="16" width="3.7109375" style="23" customWidth="1"/>
    <col min="17" max="17" width="4" style="23" customWidth="1"/>
    <col min="18" max="18" width="4.28515625" style="23" customWidth="1"/>
    <col min="19" max="19" width="4.5703125" style="23" customWidth="1"/>
    <col min="20" max="20" width="5.28515625" style="23" customWidth="1"/>
    <col min="21" max="21" width="1.85546875" style="26" customWidth="1"/>
    <col min="22" max="22" width="7.7109375" customWidth="1"/>
  </cols>
  <sheetData>
    <row r="1" spans="1:24" x14ac:dyDescent="0.2">
      <c r="A1" s="81"/>
      <c r="B1" s="83" t="s">
        <v>20</v>
      </c>
      <c r="C1" s="84"/>
      <c r="D1" s="30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31"/>
      <c r="V1" s="5"/>
      <c r="W1" s="5"/>
      <c r="X1" s="1"/>
    </row>
    <row r="2" spans="1:24" ht="46.5" customHeight="1" x14ac:dyDescent="0.2">
      <c r="A2" s="82"/>
      <c r="B2" s="87" t="s">
        <v>19</v>
      </c>
      <c r="C2" s="88"/>
      <c r="D2" s="44"/>
      <c r="E2" s="52" t="s">
        <v>27</v>
      </c>
      <c r="F2" s="52" t="s">
        <v>43</v>
      </c>
      <c r="G2" s="52" t="s">
        <v>17</v>
      </c>
      <c r="H2" s="52" t="s">
        <v>38</v>
      </c>
      <c r="I2" s="52" t="s">
        <v>6</v>
      </c>
      <c r="J2" s="52" t="s">
        <v>35</v>
      </c>
      <c r="K2" s="52" t="s">
        <v>7</v>
      </c>
      <c r="L2" s="52" t="s">
        <v>36</v>
      </c>
      <c r="M2" s="52" t="s">
        <v>50</v>
      </c>
      <c r="N2" s="52" t="s">
        <v>68</v>
      </c>
      <c r="O2" s="52" t="s">
        <v>45</v>
      </c>
      <c r="P2" s="52" t="s">
        <v>51</v>
      </c>
      <c r="Q2" s="52" t="s">
        <v>10</v>
      </c>
      <c r="R2" s="52" t="s">
        <v>8</v>
      </c>
      <c r="S2" s="52" t="s">
        <v>11</v>
      </c>
      <c r="T2" s="52" t="s">
        <v>56</v>
      </c>
      <c r="U2" s="32"/>
      <c r="V2" s="2"/>
    </row>
    <row r="3" spans="1:24" s="10" customFormat="1" ht="13.5" customHeight="1" x14ac:dyDescent="0.2">
      <c r="A3" s="14" t="s">
        <v>12</v>
      </c>
      <c r="B3" s="89" t="s">
        <v>78</v>
      </c>
      <c r="C3" s="90"/>
      <c r="D3" s="5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39"/>
      <c r="V3" s="7"/>
      <c r="W3" s="7"/>
    </row>
    <row r="4" spans="1:24" s="10" customFormat="1" ht="13.5" customHeight="1" thickBot="1" x14ac:dyDescent="0.25">
      <c r="A4" s="50" t="s">
        <v>59</v>
      </c>
      <c r="B4" s="91"/>
      <c r="C4" s="92"/>
      <c r="D4" s="54"/>
      <c r="E4" s="14">
        <v>0.02</v>
      </c>
      <c r="F4" s="14">
        <v>0.2</v>
      </c>
      <c r="G4" s="15">
        <v>0.15</v>
      </c>
      <c r="H4" s="15">
        <v>0.15</v>
      </c>
      <c r="I4" s="15">
        <v>6.0000000000000001E-3</v>
      </c>
      <c r="J4" s="15">
        <v>0.04</v>
      </c>
      <c r="K4" s="15">
        <v>0.04</v>
      </c>
      <c r="L4" s="15">
        <v>0.2</v>
      </c>
      <c r="M4" s="15">
        <v>0.66</v>
      </c>
      <c r="N4" s="15">
        <v>0.2</v>
      </c>
      <c r="O4" s="15">
        <v>0.02</v>
      </c>
      <c r="P4" s="15">
        <v>0.01</v>
      </c>
      <c r="Q4" s="15">
        <v>0.09</v>
      </c>
      <c r="R4" s="15">
        <v>2.3E-2</v>
      </c>
      <c r="S4" s="15">
        <v>0.42</v>
      </c>
      <c r="T4" s="15">
        <v>0.63800000000000001</v>
      </c>
      <c r="U4" s="25"/>
      <c r="V4" s="55">
        <f>W33</f>
        <v>75.733766666666668</v>
      </c>
      <c r="W4" s="8"/>
    </row>
    <row r="5" spans="1:24" s="10" customFormat="1" ht="12.75" customHeight="1" thickBot="1" x14ac:dyDescent="0.25">
      <c r="A5" s="46"/>
      <c r="B5" s="93"/>
      <c r="C5" s="94"/>
      <c r="D5" s="54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25"/>
    </row>
    <row r="6" spans="1:24" ht="13.5" thickBot="1" x14ac:dyDescent="0.25">
      <c r="A6" s="61"/>
      <c r="B6" s="95">
        <f>SUM(E6:T6)</f>
        <v>454.40260000000001</v>
      </c>
      <c r="C6" s="96"/>
      <c r="D6" s="60"/>
      <c r="E6" s="17">
        <f t="shared" ref="E6:T6" si="0">E4*E25</f>
        <v>2.5554000000000001</v>
      </c>
      <c r="F6" s="17">
        <f t="shared" si="0"/>
        <v>8</v>
      </c>
      <c r="G6" s="17">
        <f t="shared" si="0"/>
        <v>14.25</v>
      </c>
      <c r="H6" s="17">
        <f t="shared" si="0"/>
        <v>21.75</v>
      </c>
      <c r="I6" s="17">
        <f t="shared" si="0"/>
        <v>5.4</v>
      </c>
      <c r="J6" s="17">
        <f t="shared" si="0"/>
        <v>2</v>
      </c>
      <c r="K6" s="17">
        <f t="shared" si="0"/>
        <v>1.4000000000000001</v>
      </c>
      <c r="L6" s="17">
        <f t="shared" si="0"/>
        <v>4</v>
      </c>
      <c r="M6" s="17">
        <f t="shared" si="0"/>
        <v>125.4</v>
      </c>
      <c r="N6" s="17">
        <f t="shared" si="0"/>
        <v>40</v>
      </c>
      <c r="O6" s="17">
        <f t="shared" si="0"/>
        <v>4.6399999999999997</v>
      </c>
      <c r="P6" s="17">
        <f t="shared" si="0"/>
        <v>2.2000000000000002</v>
      </c>
      <c r="Q6" s="17">
        <f t="shared" si="0"/>
        <v>5.85</v>
      </c>
      <c r="R6" s="17">
        <f t="shared" si="0"/>
        <v>0.45999999999999996</v>
      </c>
      <c r="S6" s="17">
        <f t="shared" si="0"/>
        <v>21.907199999999996</v>
      </c>
      <c r="T6" s="17">
        <f t="shared" si="0"/>
        <v>194.59</v>
      </c>
      <c r="U6" s="25"/>
    </row>
    <row r="7" spans="1:24" hidden="1" x14ac:dyDescent="0.2">
      <c r="A7" s="62" t="s">
        <v>13</v>
      </c>
      <c r="B7" s="97" t="s">
        <v>32</v>
      </c>
      <c r="C7" s="98"/>
      <c r="D7" s="4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25"/>
    </row>
    <row r="8" spans="1:24" s="11" customFormat="1" ht="13.5" hidden="1" thickBot="1" x14ac:dyDescent="0.25">
      <c r="A8" s="50" t="s">
        <v>22</v>
      </c>
      <c r="B8" s="99"/>
      <c r="C8" s="100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25"/>
      <c r="V8" s="12" t="e">
        <f>#REF!</f>
        <v>#REF!</v>
      </c>
      <c r="W8" s="13"/>
    </row>
    <row r="9" spans="1:24" ht="13.5" hidden="1" thickBot="1" x14ac:dyDescent="0.25">
      <c r="A9" s="34"/>
      <c r="B9" s="101"/>
      <c r="C9" s="102"/>
      <c r="D9" s="10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25"/>
    </row>
    <row r="10" spans="1:24" ht="13.5" hidden="1" thickBot="1" x14ac:dyDescent="0.25">
      <c r="A10" s="21"/>
      <c r="B10" s="95">
        <f>SUM(E10:T10)</f>
        <v>0</v>
      </c>
      <c r="C10" s="96"/>
      <c r="D10" s="51"/>
      <c r="E10" s="19">
        <f t="shared" ref="E10:T10" si="1">E8*E25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25"/>
    </row>
    <row r="11" spans="1:24" hidden="1" x14ac:dyDescent="0.2">
      <c r="A11" s="36" t="s">
        <v>14</v>
      </c>
      <c r="B11" s="104" t="s">
        <v>33</v>
      </c>
      <c r="C11" s="105"/>
      <c r="D11" s="47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5"/>
    </row>
    <row r="12" spans="1:24" ht="12.75" hidden="1" customHeight="1" x14ac:dyDescent="0.2">
      <c r="A12" s="50">
        <v>11</v>
      </c>
      <c r="B12" s="97" t="s">
        <v>32</v>
      </c>
      <c r="C12" s="98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25"/>
      <c r="V12" s="9" t="e">
        <f>#REF!</f>
        <v>#REF!</v>
      </c>
    </row>
    <row r="13" spans="1:24" s="11" customFormat="1" hidden="1" x14ac:dyDescent="0.2">
      <c r="A13" s="50">
        <v>12</v>
      </c>
      <c r="B13" s="99"/>
      <c r="C13" s="100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25"/>
      <c r="V13" s="12" t="e">
        <f>#REF!</f>
        <v>#REF!</v>
      </c>
      <c r="W13" s="13"/>
    </row>
    <row r="14" spans="1:24" hidden="1" x14ac:dyDescent="0.2">
      <c r="A14" s="50"/>
      <c r="B14" s="106"/>
      <c r="C14" s="107"/>
      <c r="D14" s="10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25"/>
      <c r="V14" s="9" t="e">
        <f>#REF!</f>
        <v>#REF!</v>
      </c>
    </row>
    <row r="15" spans="1:24" ht="13.5" hidden="1" thickBot="1" x14ac:dyDescent="0.25">
      <c r="A15" s="21"/>
      <c r="B15" s="112"/>
      <c r="C15" s="113"/>
      <c r="D15" s="47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25"/>
    </row>
    <row r="16" spans="1:24" ht="13.5" hidden="1" thickBot="1" x14ac:dyDescent="0.25">
      <c r="A16" s="35"/>
      <c r="B16" s="108"/>
      <c r="C16" s="109"/>
      <c r="D16" s="51"/>
      <c r="E16" s="21">
        <f t="shared" ref="E16:T16" si="2">SUM(E12:E14)</f>
        <v>0</v>
      </c>
      <c r="F16" s="21">
        <f t="shared" si="2"/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5"/>
      <c r="V16" s="9" t="e">
        <f>V12+V13+V14</f>
        <v>#REF!</v>
      </c>
    </row>
    <row r="17" spans="1:23" ht="13.5" hidden="1" thickBot="1" x14ac:dyDescent="0.25">
      <c r="A17" s="35"/>
      <c r="B17" s="114">
        <f>SUM(E17:T17)</f>
        <v>0</v>
      </c>
      <c r="C17" s="115"/>
      <c r="D17" s="51"/>
      <c r="E17" s="19">
        <f t="shared" ref="E17:T17" si="3">E16*E25</f>
        <v>0</v>
      </c>
      <c r="F17" s="19">
        <f t="shared" si="3"/>
        <v>0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25"/>
    </row>
    <row r="18" spans="1:23" hidden="1" x14ac:dyDescent="0.2">
      <c r="A18" s="36" t="s">
        <v>15</v>
      </c>
      <c r="B18" s="97" t="s">
        <v>32</v>
      </c>
      <c r="C18" s="98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25"/>
      <c r="V18" s="9"/>
      <c r="W18" s="6"/>
    </row>
    <row r="19" spans="1:23" s="11" customFormat="1" hidden="1" x14ac:dyDescent="0.2">
      <c r="A19" s="50">
        <v>13</v>
      </c>
      <c r="B19" s="99"/>
      <c r="C19" s="100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25"/>
      <c r="V19" s="12" t="e">
        <f>#REF!</f>
        <v>#REF!</v>
      </c>
      <c r="W19" s="13"/>
    </row>
    <row r="20" spans="1:23" ht="6.75" hidden="1" customHeight="1" x14ac:dyDescent="0.2">
      <c r="A20" s="50"/>
      <c r="B20" s="106"/>
      <c r="C20" s="107"/>
      <c r="D20" s="107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25"/>
      <c r="V20" s="9" t="e">
        <f>#REF!</f>
        <v>#REF!</v>
      </c>
      <c r="W20" s="6"/>
    </row>
    <row r="21" spans="1:23" ht="9.75" hidden="1" customHeight="1" thickBot="1" x14ac:dyDescent="0.25">
      <c r="A21" s="50"/>
      <c r="B21" s="112"/>
      <c r="C21" s="113"/>
      <c r="D21" s="47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5"/>
      <c r="V21" s="9"/>
      <c r="W21" s="6"/>
    </row>
    <row r="22" spans="1:23" ht="13.5" hidden="1" thickBot="1" x14ac:dyDescent="0.25">
      <c r="A22" s="48"/>
      <c r="B22" s="108"/>
      <c r="C22" s="109"/>
      <c r="D22" s="51"/>
      <c r="E22" s="21">
        <f>E18+E19+E20</f>
        <v>0</v>
      </c>
      <c r="F22" s="21">
        <f t="shared" ref="F22:R22" si="4">F18+F19+F20</f>
        <v>0</v>
      </c>
      <c r="G22" s="21">
        <f>G18+G19+G20</f>
        <v>0</v>
      </c>
      <c r="H22" s="21">
        <f t="shared" si="4"/>
        <v>0</v>
      </c>
      <c r="I22" s="21">
        <f>I18+I19+I20</f>
        <v>0</v>
      </c>
      <c r="J22" s="21">
        <f>J18+J19+J20</f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 t="shared" si="4"/>
        <v>0</v>
      </c>
      <c r="R22" s="21">
        <f t="shared" si="4"/>
        <v>0</v>
      </c>
      <c r="S22" s="21">
        <f>S18+S19+S20</f>
        <v>0</v>
      </c>
      <c r="T22" s="21">
        <f>T18+T19+T20</f>
        <v>0</v>
      </c>
      <c r="U22" s="25"/>
      <c r="V22" s="8" t="e">
        <f>V19+V20</f>
        <v>#REF!</v>
      </c>
    </row>
    <row r="23" spans="1:23" x14ac:dyDescent="0.2">
      <c r="A23" s="28"/>
      <c r="B23" s="110" t="s">
        <v>1</v>
      </c>
      <c r="C23" s="111"/>
      <c r="D23" s="2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5"/>
      <c r="V23" s="3"/>
    </row>
    <row r="24" spans="1:23" x14ac:dyDescent="0.2">
      <c r="A24" s="28"/>
      <c r="B24" s="110" t="s">
        <v>2</v>
      </c>
      <c r="C24" s="111"/>
      <c r="D24" s="28"/>
      <c r="E24" s="22">
        <f t="shared" ref="E24:T24" si="5">E4+E8+E16+E22</f>
        <v>0.02</v>
      </c>
      <c r="F24" s="22">
        <f t="shared" si="5"/>
        <v>0.2</v>
      </c>
      <c r="G24" s="22">
        <f t="shared" si="5"/>
        <v>0.15</v>
      </c>
      <c r="H24" s="22">
        <f t="shared" si="5"/>
        <v>0.15</v>
      </c>
      <c r="I24" s="22">
        <f t="shared" si="5"/>
        <v>6.0000000000000001E-3</v>
      </c>
      <c r="J24" s="22">
        <f t="shared" si="5"/>
        <v>0.04</v>
      </c>
      <c r="K24" s="22">
        <f t="shared" si="5"/>
        <v>0.04</v>
      </c>
      <c r="L24" s="22">
        <f t="shared" si="5"/>
        <v>0.2</v>
      </c>
      <c r="M24" s="22">
        <f t="shared" si="5"/>
        <v>0.66</v>
      </c>
      <c r="N24" s="22">
        <f t="shared" si="5"/>
        <v>0.2</v>
      </c>
      <c r="O24" s="22">
        <f t="shared" si="5"/>
        <v>0.02</v>
      </c>
      <c r="P24" s="22">
        <f t="shared" si="5"/>
        <v>0.01</v>
      </c>
      <c r="Q24" s="22">
        <f t="shared" si="5"/>
        <v>0.09</v>
      </c>
      <c r="R24" s="22">
        <f t="shared" si="5"/>
        <v>2.3E-2</v>
      </c>
      <c r="S24" s="22">
        <f t="shared" si="5"/>
        <v>0.42</v>
      </c>
      <c r="T24" s="22">
        <f t="shared" si="5"/>
        <v>0.63800000000000001</v>
      </c>
      <c r="U24" s="25"/>
      <c r="V24" s="3"/>
    </row>
    <row r="25" spans="1:23" s="26" customFormat="1" x14ac:dyDescent="0.2">
      <c r="A25" s="28"/>
      <c r="B25" s="110" t="s">
        <v>3</v>
      </c>
      <c r="C25" s="111"/>
      <c r="D25" s="28"/>
      <c r="E25" s="15">
        <v>127.77</v>
      </c>
      <c r="F25" s="15">
        <v>40</v>
      </c>
      <c r="G25" s="15">
        <v>95</v>
      </c>
      <c r="H25" s="15">
        <v>145</v>
      </c>
      <c r="I25" s="15">
        <v>900</v>
      </c>
      <c r="J25" s="15">
        <v>50</v>
      </c>
      <c r="K25" s="15">
        <v>35</v>
      </c>
      <c r="L25" s="15">
        <v>20</v>
      </c>
      <c r="M25" s="15">
        <v>190</v>
      </c>
      <c r="N25" s="15">
        <v>200</v>
      </c>
      <c r="O25" s="15">
        <v>232</v>
      </c>
      <c r="P25" s="15">
        <v>220</v>
      </c>
      <c r="Q25" s="15">
        <v>65</v>
      </c>
      <c r="R25" s="15">
        <v>20</v>
      </c>
      <c r="S25" s="15">
        <v>52.16</v>
      </c>
      <c r="T25" s="15">
        <v>305</v>
      </c>
      <c r="U25" s="25"/>
      <c r="V25" s="29"/>
    </row>
    <row r="26" spans="1:23" x14ac:dyDescent="0.2">
      <c r="A26" s="28"/>
      <c r="B26" s="37" t="s">
        <v>4</v>
      </c>
      <c r="C26" s="38">
        <f>SUM(E26:T26)</f>
        <v>454.40260000000001</v>
      </c>
      <c r="D26" s="28"/>
      <c r="E26" s="22">
        <f t="shared" ref="E26:T26" si="6">E24*E25</f>
        <v>2.5554000000000001</v>
      </c>
      <c r="F26" s="22">
        <f t="shared" si="6"/>
        <v>8</v>
      </c>
      <c r="G26" s="22">
        <f t="shared" si="6"/>
        <v>14.25</v>
      </c>
      <c r="H26" s="22">
        <f t="shared" si="6"/>
        <v>21.75</v>
      </c>
      <c r="I26" s="22">
        <f t="shared" si="6"/>
        <v>5.4</v>
      </c>
      <c r="J26" s="22">
        <f t="shared" si="6"/>
        <v>2</v>
      </c>
      <c r="K26" s="22">
        <f t="shared" si="6"/>
        <v>1.4000000000000001</v>
      </c>
      <c r="L26" s="22">
        <f t="shared" si="6"/>
        <v>4</v>
      </c>
      <c r="M26" s="22">
        <f t="shared" si="6"/>
        <v>125.4</v>
      </c>
      <c r="N26" s="22">
        <f>N24*N25</f>
        <v>40</v>
      </c>
      <c r="O26" s="22">
        <f>O24*O25</f>
        <v>4.6399999999999997</v>
      </c>
      <c r="P26" s="22">
        <f t="shared" si="6"/>
        <v>2.2000000000000002</v>
      </c>
      <c r="Q26" s="22">
        <f t="shared" si="6"/>
        <v>5.85</v>
      </c>
      <c r="R26" s="22">
        <f t="shared" si="6"/>
        <v>0.45999999999999996</v>
      </c>
      <c r="S26" s="22">
        <f t="shared" si="6"/>
        <v>21.907199999999996</v>
      </c>
      <c r="T26" s="22">
        <f t="shared" si="6"/>
        <v>194.59</v>
      </c>
      <c r="U26" s="25"/>
      <c r="V26" s="3"/>
    </row>
    <row r="27" spans="1:23" x14ac:dyDescent="0.2">
      <c r="A27" s="29"/>
      <c r="B27" s="29"/>
      <c r="C27" s="29"/>
      <c r="D27" s="2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29"/>
      <c r="V27" s="3"/>
      <c r="W27" s="3"/>
    </row>
    <row r="28" spans="1:23" x14ac:dyDescent="0.2">
      <c r="A28" s="40" t="s">
        <v>5</v>
      </c>
      <c r="B28" s="40"/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3"/>
      <c r="N28" s="43"/>
      <c r="O28" s="43"/>
      <c r="P28" s="43"/>
    </row>
    <row r="29" spans="1:23" x14ac:dyDescent="0.2">
      <c r="A29" s="40"/>
      <c r="B29" s="40"/>
      <c r="C29" s="40"/>
      <c r="D29" s="40"/>
      <c r="E29" s="41"/>
      <c r="F29" s="41"/>
      <c r="G29" s="41"/>
      <c r="H29" s="41"/>
      <c r="I29" s="41"/>
      <c r="J29" s="41"/>
      <c r="K29" s="41"/>
      <c r="L29" s="41"/>
      <c r="M29" s="43"/>
      <c r="N29" s="43"/>
      <c r="O29" s="43"/>
      <c r="P29" s="43"/>
    </row>
    <row r="30" spans="1:23" x14ac:dyDescent="0.2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3"/>
      <c r="N30" s="43"/>
      <c r="O30" s="43"/>
      <c r="P30" s="43"/>
    </row>
    <row r="31" spans="1:23" x14ac:dyDescent="0.2">
      <c r="A31" s="40"/>
      <c r="B31" s="40"/>
      <c r="C31" s="40"/>
      <c r="D31" s="40"/>
      <c r="E31" s="41"/>
      <c r="F31" s="41"/>
      <c r="G31" s="41"/>
      <c r="H31" s="41"/>
      <c r="I31" s="41"/>
      <c r="J31" s="41"/>
      <c r="K31" s="41"/>
      <c r="L31" s="41"/>
      <c r="M31" s="43"/>
      <c r="N31" s="43"/>
      <c r="O31" s="43"/>
      <c r="P31" s="43"/>
    </row>
    <row r="33" spans="5:23" x14ac:dyDescent="0.2">
      <c r="E33" s="25">
        <f t="shared" ref="E33:T33" si="7">E4*E25</f>
        <v>2.5554000000000001</v>
      </c>
      <c r="F33" s="25">
        <f t="shared" si="7"/>
        <v>8</v>
      </c>
      <c r="G33" s="25">
        <f t="shared" si="7"/>
        <v>14.25</v>
      </c>
      <c r="H33" s="25">
        <f t="shared" si="7"/>
        <v>21.75</v>
      </c>
      <c r="I33" s="25">
        <f t="shared" si="7"/>
        <v>5.4</v>
      </c>
      <c r="J33" s="25">
        <f t="shared" si="7"/>
        <v>2</v>
      </c>
      <c r="K33" s="25">
        <f t="shared" si="7"/>
        <v>1.4000000000000001</v>
      </c>
      <c r="L33" s="25">
        <f t="shared" si="7"/>
        <v>4</v>
      </c>
      <c r="M33" s="25">
        <f t="shared" si="7"/>
        <v>125.4</v>
      </c>
      <c r="N33" s="25">
        <f t="shared" si="7"/>
        <v>40</v>
      </c>
      <c r="O33" s="25">
        <f t="shared" si="7"/>
        <v>4.6399999999999997</v>
      </c>
      <c r="P33" s="25">
        <f t="shared" si="7"/>
        <v>2.2000000000000002</v>
      </c>
      <c r="Q33" s="25">
        <f t="shared" si="7"/>
        <v>5.85</v>
      </c>
      <c r="R33" s="25">
        <f t="shared" si="7"/>
        <v>0.45999999999999996</v>
      </c>
      <c r="S33" s="25">
        <f t="shared" si="7"/>
        <v>21.907199999999996</v>
      </c>
      <c r="T33" s="25">
        <f t="shared" si="7"/>
        <v>194.59</v>
      </c>
      <c r="U33" s="42"/>
      <c r="V33" s="4">
        <f>SUM(E33:U33)</f>
        <v>454.40260000000001</v>
      </c>
      <c r="W33" s="4">
        <f>V33/6</f>
        <v>75.733766666666668</v>
      </c>
    </row>
  </sheetData>
  <mergeCells count="22">
    <mergeCell ref="A1:A2"/>
    <mergeCell ref="B1:C1"/>
    <mergeCell ref="E1:T1"/>
    <mergeCell ref="B2:C2"/>
    <mergeCell ref="B3:C5"/>
    <mergeCell ref="B6:C6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15:C15"/>
    <mergeCell ref="B16:C16"/>
    <mergeCell ref="B17:C17"/>
    <mergeCell ref="B18:C19"/>
    <mergeCell ref="B20:D20"/>
    <mergeCell ref="B21:C21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33"/>
  <sheetViews>
    <sheetView workbookViewId="0">
      <selection activeCell="Q6" sqref="Q6"/>
    </sheetView>
  </sheetViews>
  <sheetFormatPr defaultRowHeight="12.75" x14ac:dyDescent="0.2"/>
  <cols>
    <col min="1" max="1" width="5.85546875" style="26" customWidth="1"/>
    <col min="2" max="2" width="6.28515625" style="26" customWidth="1"/>
    <col min="3" max="3" width="11.28515625" style="26" customWidth="1"/>
    <col min="4" max="4" width="0.28515625" style="26" hidden="1" customWidth="1"/>
    <col min="5" max="5" width="4.5703125" style="23" customWidth="1"/>
    <col min="6" max="6" width="5.140625" style="23" customWidth="1"/>
    <col min="7" max="9" width="4.5703125" style="23" customWidth="1"/>
    <col min="10" max="10" width="5.140625" style="23" customWidth="1"/>
    <col min="11" max="19" width="4.5703125" style="23" customWidth="1"/>
    <col min="20" max="20" width="7.7109375" customWidth="1"/>
  </cols>
  <sheetData>
    <row r="1" spans="1:22" x14ac:dyDescent="0.2">
      <c r="A1" s="81"/>
      <c r="B1" s="83" t="s">
        <v>20</v>
      </c>
      <c r="C1" s="84"/>
      <c r="D1" s="30"/>
      <c r="E1" s="85" t="s">
        <v>0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5"/>
      <c r="U1" s="5"/>
      <c r="V1" s="1"/>
    </row>
    <row r="2" spans="1:22" ht="45" x14ac:dyDescent="0.2">
      <c r="A2" s="82"/>
      <c r="B2" s="87" t="s">
        <v>19</v>
      </c>
      <c r="C2" s="88"/>
      <c r="D2" s="44"/>
      <c r="E2" s="52" t="s">
        <v>26</v>
      </c>
      <c r="F2" s="52" t="s">
        <v>27</v>
      </c>
      <c r="G2" s="52" t="s">
        <v>18</v>
      </c>
      <c r="H2" s="52" t="s">
        <v>77</v>
      </c>
      <c r="I2" s="52" t="s">
        <v>38</v>
      </c>
      <c r="J2" s="52" t="s">
        <v>67</v>
      </c>
      <c r="K2" s="52" t="s">
        <v>35</v>
      </c>
      <c r="L2" s="52" t="s">
        <v>7</v>
      </c>
      <c r="M2" s="52" t="s">
        <v>36</v>
      </c>
      <c r="N2" s="52" t="s">
        <v>61</v>
      </c>
      <c r="O2" s="52" t="s">
        <v>69</v>
      </c>
      <c r="P2" s="52" t="s">
        <v>10</v>
      </c>
      <c r="Q2" s="52" t="s">
        <v>8</v>
      </c>
      <c r="R2" s="52" t="s">
        <v>81</v>
      </c>
      <c r="S2" s="52" t="s">
        <v>11</v>
      </c>
      <c r="T2" s="2"/>
    </row>
    <row r="3" spans="1:22" s="10" customFormat="1" ht="13.5" customHeight="1" x14ac:dyDescent="0.2">
      <c r="A3" s="14" t="s">
        <v>12</v>
      </c>
      <c r="B3" s="89" t="s">
        <v>82</v>
      </c>
      <c r="C3" s="90"/>
      <c r="D3" s="5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7"/>
      <c r="U3" s="7"/>
    </row>
    <row r="4" spans="1:22" s="10" customFormat="1" ht="13.5" customHeight="1" thickBot="1" x14ac:dyDescent="0.25">
      <c r="A4" s="50" t="s">
        <v>31</v>
      </c>
      <c r="B4" s="91"/>
      <c r="C4" s="92"/>
      <c r="D4" s="54"/>
      <c r="E4" s="14">
        <v>0.03</v>
      </c>
      <c r="F4" s="14">
        <v>0.03</v>
      </c>
      <c r="G4" s="14">
        <v>0.06</v>
      </c>
      <c r="H4" s="15">
        <v>0.06</v>
      </c>
      <c r="I4" s="15">
        <v>0.13</v>
      </c>
      <c r="J4" s="15">
        <v>0.39</v>
      </c>
      <c r="K4" s="15">
        <v>0.03</v>
      </c>
      <c r="L4" s="15">
        <v>0.03</v>
      </c>
      <c r="M4" s="15">
        <v>0.2</v>
      </c>
      <c r="N4" s="15">
        <v>0.13</v>
      </c>
      <c r="O4" s="15">
        <v>0.13</v>
      </c>
      <c r="P4" s="15">
        <v>0.08</v>
      </c>
      <c r="Q4" s="15">
        <v>1.9E-2</v>
      </c>
      <c r="R4" s="15">
        <v>0.44</v>
      </c>
      <c r="S4" s="15">
        <v>0.39</v>
      </c>
      <c r="T4" s="56">
        <f>U33</f>
        <v>75.7316</v>
      </c>
    </row>
    <row r="5" spans="1:22" s="10" customFormat="1" ht="13.5" customHeight="1" thickBot="1" x14ac:dyDescent="0.25">
      <c r="A5" s="46"/>
      <c r="B5" s="93"/>
      <c r="C5" s="94"/>
      <c r="D5" s="54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22" ht="13.5" thickBot="1" x14ac:dyDescent="0.25">
      <c r="A6" s="66"/>
      <c r="B6" s="95">
        <f>SUM(E6:S6)</f>
        <v>378.65800000000002</v>
      </c>
      <c r="C6" s="96"/>
      <c r="D6" s="68"/>
      <c r="E6" s="17">
        <f t="shared" ref="E6:S6" si="0">E4*E25</f>
        <v>6.3</v>
      </c>
      <c r="F6" s="17">
        <f t="shared" si="0"/>
        <v>3.8331</v>
      </c>
      <c r="G6" s="17">
        <f t="shared" si="0"/>
        <v>2.8001999999999998</v>
      </c>
      <c r="H6" s="17">
        <f t="shared" si="0"/>
        <v>8.6999999999999993</v>
      </c>
      <c r="I6" s="17">
        <f t="shared" si="0"/>
        <v>18.850000000000001</v>
      </c>
      <c r="J6" s="17">
        <f t="shared" si="0"/>
        <v>154.05000000000001</v>
      </c>
      <c r="K6" s="17">
        <f t="shared" si="0"/>
        <v>1.65</v>
      </c>
      <c r="L6" s="17">
        <f t="shared" si="0"/>
        <v>1.05</v>
      </c>
      <c r="M6" s="17">
        <f t="shared" si="0"/>
        <v>4</v>
      </c>
      <c r="N6" s="17">
        <f t="shared" si="0"/>
        <v>6.63</v>
      </c>
      <c r="O6" s="17">
        <f t="shared" si="0"/>
        <v>21.45</v>
      </c>
      <c r="P6" s="17">
        <f t="shared" si="0"/>
        <v>5.2</v>
      </c>
      <c r="Q6" s="17">
        <f t="shared" si="0"/>
        <v>0.38</v>
      </c>
      <c r="R6" s="17">
        <f t="shared" si="0"/>
        <v>123.2</v>
      </c>
      <c r="S6" s="17">
        <f t="shared" si="0"/>
        <v>20.564699999999998</v>
      </c>
    </row>
    <row r="7" spans="1:22" hidden="1" x14ac:dyDescent="0.2">
      <c r="A7" s="67" t="s">
        <v>13</v>
      </c>
      <c r="B7" s="97" t="s">
        <v>32</v>
      </c>
      <c r="C7" s="98"/>
      <c r="D7" s="4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22" s="11" customFormat="1" ht="13.5" hidden="1" thickBot="1" x14ac:dyDescent="0.25">
      <c r="A8" s="50" t="s">
        <v>22</v>
      </c>
      <c r="B8" s="99"/>
      <c r="C8" s="100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2" t="e">
        <f>#REF!</f>
        <v>#REF!</v>
      </c>
      <c r="U8" s="13"/>
    </row>
    <row r="9" spans="1:22" ht="13.5" hidden="1" thickBot="1" x14ac:dyDescent="0.25">
      <c r="A9" s="34"/>
      <c r="B9" s="101"/>
      <c r="C9" s="102"/>
      <c r="D9" s="10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22" ht="13.5" hidden="1" thickBot="1" x14ac:dyDescent="0.25">
      <c r="A10" s="21"/>
      <c r="B10" s="95">
        <f>SUM(E10:S10)</f>
        <v>0</v>
      </c>
      <c r="C10" s="96"/>
      <c r="D10" s="51"/>
      <c r="E10" s="19">
        <f t="shared" ref="E10:S10" si="1">E8*E25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</row>
    <row r="11" spans="1:22" hidden="1" x14ac:dyDescent="0.2">
      <c r="A11" s="36" t="s">
        <v>14</v>
      </c>
      <c r="B11" s="104" t="s">
        <v>33</v>
      </c>
      <c r="C11" s="105"/>
      <c r="D11" s="47"/>
      <c r="E11" s="4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22" ht="12.75" hidden="1" customHeight="1" x14ac:dyDescent="0.2">
      <c r="A12" s="50">
        <v>11</v>
      </c>
      <c r="B12" s="97" t="s">
        <v>32</v>
      </c>
      <c r="C12" s="98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9" t="e">
        <f>#REF!</f>
        <v>#REF!</v>
      </c>
    </row>
    <row r="13" spans="1:22" s="11" customFormat="1" hidden="1" x14ac:dyDescent="0.2">
      <c r="A13" s="50">
        <v>12</v>
      </c>
      <c r="B13" s="99"/>
      <c r="C13" s="100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2" t="e">
        <f>#REF!</f>
        <v>#REF!</v>
      </c>
      <c r="U13" s="13"/>
    </row>
    <row r="14" spans="1:22" hidden="1" x14ac:dyDescent="0.2">
      <c r="A14" s="50"/>
      <c r="B14" s="106"/>
      <c r="C14" s="107"/>
      <c r="D14" s="10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9" t="e">
        <f>#REF!</f>
        <v>#REF!</v>
      </c>
    </row>
    <row r="15" spans="1:22" ht="13.5" hidden="1" thickBot="1" x14ac:dyDescent="0.25">
      <c r="A15" s="21"/>
      <c r="B15" s="112"/>
      <c r="C15" s="113"/>
      <c r="D15" s="47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22" ht="13.5" hidden="1" thickBot="1" x14ac:dyDescent="0.25">
      <c r="A16" s="35"/>
      <c r="B16" s="108"/>
      <c r="C16" s="109"/>
      <c r="D16" s="51"/>
      <c r="E16" s="21">
        <f>SUM(E12:E14)</f>
        <v>0</v>
      </c>
      <c r="F16" s="21">
        <f t="shared" ref="F16:S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9" t="e">
        <f>T12+T13+T14</f>
        <v>#REF!</v>
      </c>
    </row>
    <row r="17" spans="1:21" ht="13.5" hidden="1" thickBot="1" x14ac:dyDescent="0.25">
      <c r="A17" s="35"/>
      <c r="B17" s="114">
        <f>SUM(E17:S17)</f>
        <v>0</v>
      </c>
      <c r="C17" s="115"/>
      <c r="D17" s="51"/>
      <c r="E17" s="19">
        <f t="shared" ref="E17:S17" si="3">E16*E25</f>
        <v>0</v>
      </c>
      <c r="F17" s="19">
        <f t="shared" si="3"/>
        <v>0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 t="shared" si="3"/>
        <v>0</v>
      </c>
      <c r="S17" s="19">
        <f t="shared" si="3"/>
        <v>0</v>
      </c>
    </row>
    <row r="18" spans="1:21" hidden="1" x14ac:dyDescent="0.2">
      <c r="A18" s="36" t="s">
        <v>15</v>
      </c>
      <c r="B18" s="97" t="s">
        <v>32</v>
      </c>
      <c r="C18" s="98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9"/>
      <c r="U18" s="6"/>
    </row>
    <row r="19" spans="1:21" s="11" customFormat="1" hidden="1" x14ac:dyDescent="0.2">
      <c r="A19" s="50">
        <v>13</v>
      </c>
      <c r="B19" s="99"/>
      <c r="C19" s="100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2" t="e">
        <f>#REF!</f>
        <v>#REF!</v>
      </c>
      <c r="U19" s="13"/>
    </row>
    <row r="20" spans="1:21" ht="6.75" hidden="1" customHeight="1" x14ac:dyDescent="0.2">
      <c r="A20" s="50"/>
      <c r="B20" s="106"/>
      <c r="C20" s="107"/>
      <c r="D20" s="107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9" t="e">
        <f>#REF!</f>
        <v>#REF!</v>
      </c>
      <c r="U20" s="6"/>
    </row>
    <row r="21" spans="1:21" ht="9.75" hidden="1" customHeight="1" thickBot="1" x14ac:dyDescent="0.25">
      <c r="A21" s="50"/>
      <c r="B21" s="112"/>
      <c r="C21" s="113"/>
      <c r="D21" s="47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9"/>
      <c r="U21" s="6"/>
    </row>
    <row r="22" spans="1:21" ht="13.5" hidden="1" thickBot="1" x14ac:dyDescent="0.25">
      <c r="A22" s="48"/>
      <c r="B22" s="108"/>
      <c r="C22" s="109"/>
      <c r="D22" s="51"/>
      <c r="E22" s="21">
        <f>E18+E19+E20</f>
        <v>0</v>
      </c>
      <c r="F22" s="21">
        <f>F18+F19+F20</f>
        <v>0</v>
      </c>
      <c r="G22" s="21">
        <f t="shared" ref="G22:S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>P18+P19+P20</f>
        <v>0</v>
      </c>
      <c r="Q22" s="21">
        <f t="shared" si="4"/>
        <v>0</v>
      </c>
      <c r="R22" s="21">
        <f>R18+R19+R20</f>
        <v>0</v>
      </c>
      <c r="S22" s="21">
        <f t="shared" si="4"/>
        <v>0</v>
      </c>
      <c r="T22" s="8" t="e">
        <f>T19+T20</f>
        <v>#REF!</v>
      </c>
    </row>
    <row r="23" spans="1:21" x14ac:dyDescent="0.2">
      <c r="A23" s="28"/>
      <c r="B23" s="110" t="s">
        <v>1</v>
      </c>
      <c r="C23" s="111"/>
      <c r="D23" s="2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3"/>
    </row>
    <row r="24" spans="1:21" x14ac:dyDescent="0.2">
      <c r="A24" s="28"/>
      <c r="B24" s="110" t="s">
        <v>2</v>
      </c>
      <c r="C24" s="111"/>
      <c r="D24" s="28"/>
      <c r="E24" s="22">
        <f>E4+E8+E16+E22</f>
        <v>0.03</v>
      </c>
      <c r="F24" s="22">
        <f t="shared" ref="F24:S24" si="5">F4+F8+F16+F22</f>
        <v>0.03</v>
      </c>
      <c r="G24" s="22">
        <f t="shared" si="5"/>
        <v>0.06</v>
      </c>
      <c r="H24" s="22">
        <f t="shared" si="5"/>
        <v>0.06</v>
      </c>
      <c r="I24" s="22">
        <f t="shared" si="5"/>
        <v>0.13</v>
      </c>
      <c r="J24" s="22">
        <f t="shared" si="5"/>
        <v>0.39</v>
      </c>
      <c r="K24" s="22">
        <f t="shared" si="5"/>
        <v>0.03</v>
      </c>
      <c r="L24" s="22">
        <f t="shared" si="5"/>
        <v>0.03</v>
      </c>
      <c r="M24" s="22">
        <f t="shared" si="5"/>
        <v>0.2</v>
      </c>
      <c r="N24" s="22">
        <f t="shared" si="5"/>
        <v>0.13</v>
      </c>
      <c r="O24" s="22">
        <f t="shared" si="5"/>
        <v>0.13</v>
      </c>
      <c r="P24" s="22">
        <f t="shared" si="5"/>
        <v>0.08</v>
      </c>
      <c r="Q24" s="22">
        <f t="shared" si="5"/>
        <v>1.9E-2</v>
      </c>
      <c r="R24" s="22">
        <f t="shared" si="5"/>
        <v>0.44</v>
      </c>
      <c r="S24" s="22">
        <f t="shared" si="5"/>
        <v>0.39</v>
      </c>
      <c r="T24" s="3"/>
    </row>
    <row r="25" spans="1:21" s="26" customFormat="1" x14ac:dyDescent="0.2">
      <c r="A25" s="28"/>
      <c r="B25" s="110" t="s">
        <v>3</v>
      </c>
      <c r="C25" s="111"/>
      <c r="D25" s="28"/>
      <c r="E25" s="15">
        <v>210</v>
      </c>
      <c r="F25" s="15">
        <v>127.77</v>
      </c>
      <c r="G25" s="15">
        <v>46.67</v>
      </c>
      <c r="H25" s="15">
        <v>145</v>
      </c>
      <c r="I25" s="15">
        <v>145</v>
      </c>
      <c r="J25" s="15">
        <v>395</v>
      </c>
      <c r="K25" s="15">
        <v>55</v>
      </c>
      <c r="L25" s="15">
        <v>35</v>
      </c>
      <c r="M25" s="15">
        <v>20</v>
      </c>
      <c r="N25" s="15">
        <v>51</v>
      </c>
      <c r="O25" s="15">
        <v>165</v>
      </c>
      <c r="P25" s="15">
        <v>65</v>
      </c>
      <c r="Q25" s="15">
        <v>20</v>
      </c>
      <c r="R25" s="15">
        <v>280</v>
      </c>
      <c r="S25" s="15">
        <v>52.73</v>
      </c>
      <c r="T25" s="29"/>
    </row>
    <row r="26" spans="1:21" x14ac:dyDescent="0.2">
      <c r="A26" s="28"/>
      <c r="B26" s="37" t="s">
        <v>4</v>
      </c>
      <c r="C26" s="38">
        <f>SUM(E26:S26)</f>
        <v>378.65800000000002</v>
      </c>
      <c r="D26" s="28"/>
      <c r="E26" s="22">
        <f t="shared" ref="E26:S26" si="6">E24*E25</f>
        <v>6.3</v>
      </c>
      <c r="F26" s="22">
        <f t="shared" si="6"/>
        <v>3.8331</v>
      </c>
      <c r="G26" s="22">
        <f t="shared" si="6"/>
        <v>2.8001999999999998</v>
      </c>
      <c r="H26" s="22">
        <f t="shared" si="6"/>
        <v>8.6999999999999993</v>
      </c>
      <c r="I26" s="22">
        <f t="shared" si="6"/>
        <v>18.850000000000001</v>
      </c>
      <c r="J26" s="22">
        <f t="shared" si="6"/>
        <v>154.05000000000001</v>
      </c>
      <c r="K26" s="22">
        <f t="shared" si="6"/>
        <v>1.65</v>
      </c>
      <c r="L26" s="22">
        <f t="shared" si="6"/>
        <v>1.05</v>
      </c>
      <c r="M26" s="22">
        <f t="shared" si="6"/>
        <v>4</v>
      </c>
      <c r="N26" s="22">
        <f t="shared" si="6"/>
        <v>6.63</v>
      </c>
      <c r="O26" s="22">
        <f>O24*O25</f>
        <v>21.45</v>
      </c>
      <c r="P26" s="22">
        <f t="shared" si="6"/>
        <v>5.2</v>
      </c>
      <c r="Q26" s="22">
        <f>Q24*Q25</f>
        <v>0.38</v>
      </c>
      <c r="R26" s="22">
        <f t="shared" si="6"/>
        <v>123.2</v>
      </c>
      <c r="S26" s="22">
        <f t="shared" si="6"/>
        <v>20.564699999999998</v>
      </c>
      <c r="T26" s="3"/>
    </row>
    <row r="27" spans="1:21" x14ac:dyDescent="0.2">
      <c r="A27" s="29"/>
      <c r="B27" s="29"/>
      <c r="C27" s="29"/>
      <c r="D27" s="2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"/>
      <c r="U27" s="3"/>
    </row>
    <row r="28" spans="1:21" x14ac:dyDescent="0.2">
      <c r="A28" s="40" t="s">
        <v>5</v>
      </c>
      <c r="B28" s="40"/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3"/>
      <c r="O28" s="43"/>
      <c r="P28" s="43"/>
      <c r="Q28" s="43"/>
    </row>
    <row r="29" spans="1:21" x14ac:dyDescent="0.2">
      <c r="A29" s="40"/>
      <c r="B29" s="40"/>
      <c r="C29" s="40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3"/>
      <c r="O29" s="43"/>
      <c r="P29" s="43"/>
      <c r="Q29" s="43"/>
    </row>
    <row r="30" spans="1:21" x14ac:dyDescent="0.2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3"/>
      <c r="O30" s="43"/>
      <c r="P30" s="43"/>
      <c r="Q30" s="43"/>
    </row>
    <row r="31" spans="1:21" x14ac:dyDescent="0.2">
      <c r="A31" s="40"/>
      <c r="B31" s="40"/>
      <c r="C31" s="40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3"/>
      <c r="O31" s="43"/>
      <c r="P31" s="43"/>
      <c r="Q31" s="43"/>
    </row>
    <row r="33" spans="5:21" x14ac:dyDescent="0.2">
      <c r="E33" s="25">
        <f t="shared" ref="E33:S33" si="7">E4*E25</f>
        <v>6.3</v>
      </c>
      <c r="F33" s="25">
        <f t="shared" si="7"/>
        <v>3.8331</v>
      </c>
      <c r="G33" s="25">
        <f t="shared" si="7"/>
        <v>2.8001999999999998</v>
      </c>
      <c r="H33" s="25">
        <f t="shared" si="7"/>
        <v>8.6999999999999993</v>
      </c>
      <c r="I33" s="25">
        <f t="shared" si="7"/>
        <v>18.850000000000001</v>
      </c>
      <c r="J33" s="25">
        <f t="shared" si="7"/>
        <v>154.05000000000001</v>
      </c>
      <c r="K33" s="25">
        <f t="shared" si="7"/>
        <v>1.65</v>
      </c>
      <c r="L33" s="25">
        <f t="shared" si="7"/>
        <v>1.05</v>
      </c>
      <c r="M33" s="25">
        <f t="shared" si="7"/>
        <v>4</v>
      </c>
      <c r="N33" s="25">
        <f t="shared" si="7"/>
        <v>6.63</v>
      </c>
      <c r="O33" s="25">
        <f t="shared" si="7"/>
        <v>21.45</v>
      </c>
      <c r="P33" s="25">
        <f t="shared" si="7"/>
        <v>5.2</v>
      </c>
      <c r="Q33" s="25">
        <f t="shared" si="7"/>
        <v>0.38</v>
      </c>
      <c r="R33" s="25">
        <f t="shared" si="7"/>
        <v>123.2</v>
      </c>
      <c r="S33" s="25">
        <f t="shared" si="7"/>
        <v>20.564699999999998</v>
      </c>
      <c r="T33" s="4">
        <f>SUM(E33:S33)</f>
        <v>378.65800000000002</v>
      </c>
      <c r="U33" s="4">
        <f>T33/5</f>
        <v>75.7316</v>
      </c>
    </row>
  </sheetData>
  <mergeCells count="22">
    <mergeCell ref="B22:C22"/>
    <mergeCell ref="B23:C23"/>
    <mergeCell ref="B24:C24"/>
    <mergeCell ref="B25:C25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S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32"/>
  <sheetViews>
    <sheetView workbookViewId="0">
      <selection activeCell="Q6" sqref="Q6"/>
    </sheetView>
  </sheetViews>
  <sheetFormatPr defaultRowHeight="12.75" x14ac:dyDescent="0.2"/>
  <cols>
    <col min="1" max="1" width="6.140625" style="26" customWidth="1"/>
    <col min="2" max="2" width="5.42578125" style="26" customWidth="1"/>
    <col min="3" max="3" width="10.5703125" style="26" customWidth="1"/>
    <col min="4" max="4" width="0.140625" style="26" customWidth="1"/>
    <col min="5" max="5" width="4.28515625" style="23" customWidth="1"/>
    <col min="6" max="6" width="5" style="23" customWidth="1"/>
    <col min="7" max="9" width="4.28515625" style="23" customWidth="1"/>
    <col min="10" max="10" width="5.140625" style="23" customWidth="1"/>
    <col min="11" max="12" width="4.140625" style="23" customWidth="1"/>
    <col min="13" max="13" width="4.42578125" style="23" customWidth="1"/>
    <col min="14" max="14" width="4.5703125" style="23" customWidth="1"/>
    <col min="15" max="15" width="4.42578125" style="23" customWidth="1"/>
    <col min="16" max="17" width="4.28515625" style="23" customWidth="1"/>
    <col min="18" max="18" width="1.85546875" style="26" customWidth="1"/>
    <col min="19" max="19" width="7.7109375" customWidth="1"/>
  </cols>
  <sheetData>
    <row r="1" spans="1:21" x14ac:dyDescent="0.2">
      <c r="A1" s="81"/>
      <c r="B1" s="83" t="s">
        <v>20</v>
      </c>
      <c r="C1" s="84"/>
      <c r="D1" s="30"/>
      <c r="E1" s="85" t="s">
        <v>0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31"/>
      <c r="S1" s="5"/>
      <c r="T1" s="5"/>
      <c r="U1" s="1"/>
    </row>
    <row r="2" spans="1:21" ht="60" customHeight="1" x14ac:dyDescent="0.2">
      <c r="A2" s="82"/>
      <c r="B2" s="87" t="s">
        <v>19</v>
      </c>
      <c r="C2" s="88"/>
      <c r="D2" s="44"/>
      <c r="E2" s="52" t="s">
        <v>60</v>
      </c>
      <c r="F2" s="52" t="s">
        <v>27</v>
      </c>
      <c r="G2" s="52" t="s">
        <v>84</v>
      </c>
      <c r="H2" s="52" t="s">
        <v>6</v>
      </c>
      <c r="I2" s="52" t="s">
        <v>83</v>
      </c>
      <c r="J2" s="52" t="s">
        <v>52</v>
      </c>
      <c r="K2" s="52" t="s">
        <v>7</v>
      </c>
      <c r="L2" s="52" t="s">
        <v>36</v>
      </c>
      <c r="M2" s="52" t="s">
        <v>10</v>
      </c>
      <c r="N2" s="52" t="s">
        <v>8</v>
      </c>
      <c r="O2" s="52" t="s">
        <v>11</v>
      </c>
      <c r="P2" s="52" t="s">
        <v>70</v>
      </c>
      <c r="Q2" s="52" t="s">
        <v>92</v>
      </c>
      <c r="R2" s="32"/>
      <c r="S2" s="2"/>
    </row>
    <row r="3" spans="1:21" ht="13.5" customHeight="1" x14ac:dyDescent="0.2">
      <c r="A3" s="33" t="s">
        <v>12</v>
      </c>
      <c r="B3" s="89" t="s">
        <v>93</v>
      </c>
      <c r="C3" s="90"/>
      <c r="D3" s="4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29"/>
      <c r="S3" s="7"/>
      <c r="T3" s="7"/>
    </row>
    <row r="4" spans="1:21" ht="13.5" thickBot="1" x14ac:dyDescent="0.25">
      <c r="A4" s="50" t="s">
        <v>31</v>
      </c>
      <c r="B4" s="91"/>
      <c r="C4" s="92"/>
      <c r="D4" s="27"/>
      <c r="E4" s="14">
        <v>0.03</v>
      </c>
      <c r="F4" s="14">
        <v>0.03</v>
      </c>
      <c r="G4" s="14">
        <v>0.35</v>
      </c>
      <c r="H4" s="15">
        <v>5.0000000000000001E-3</v>
      </c>
      <c r="I4" s="15">
        <v>0.16</v>
      </c>
      <c r="J4" s="15">
        <v>0.19</v>
      </c>
      <c r="K4" s="15">
        <v>0.06</v>
      </c>
      <c r="L4" s="15">
        <v>0.6</v>
      </c>
      <c r="M4" s="15">
        <v>0.08</v>
      </c>
      <c r="N4" s="15">
        <v>1.7999999999999999E-2</v>
      </c>
      <c r="O4" s="15">
        <v>0.4</v>
      </c>
      <c r="P4" s="15">
        <v>0.01</v>
      </c>
      <c r="Q4" s="15">
        <v>0.33</v>
      </c>
      <c r="R4" s="25"/>
      <c r="S4" s="9">
        <f>T32</f>
        <v>75.733559999999997</v>
      </c>
    </row>
    <row r="5" spans="1:21" ht="13.5" customHeight="1" thickBot="1" x14ac:dyDescent="0.25">
      <c r="A5" s="46"/>
      <c r="B5" s="93"/>
      <c r="C5" s="94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25"/>
    </row>
    <row r="6" spans="1:21" ht="13.5" thickBot="1" x14ac:dyDescent="0.25">
      <c r="A6" s="66"/>
      <c r="B6" s="95">
        <f>SUM(E6:Q6)</f>
        <v>378.6678</v>
      </c>
      <c r="C6" s="96"/>
      <c r="D6" s="68"/>
      <c r="E6" s="17">
        <f t="shared" ref="E6:Q6" si="0">E4*E25</f>
        <v>6.3</v>
      </c>
      <c r="F6" s="17">
        <f t="shared" si="0"/>
        <v>3.8331</v>
      </c>
      <c r="G6" s="17">
        <f t="shared" si="0"/>
        <v>136.5</v>
      </c>
      <c r="H6" s="17">
        <f t="shared" si="0"/>
        <v>4.5</v>
      </c>
      <c r="I6" s="17">
        <f t="shared" si="0"/>
        <v>57.6</v>
      </c>
      <c r="J6" s="17">
        <f t="shared" si="0"/>
        <v>27.232700000000001</v>
      </c>
      <c r="K6" s="17">
        <f t="shared" si="0"/>
        <v>2.1</v>
      </c>
      <c r="L6" s="17">
        <f t="shared" si="0"/>
        <v>12</v>
      </c>
      <c r="M6" s="17">
        <f t="shared" si="0"/>
        <v>5.2</v>
      </c>
      <c r="N6" s="17">
        <f t="shared" si="0"/>
        <v>0.36</v>
      </c>
      <c r="O6" s="17">
        <f t="shared" si="0"/>
        <v>21.091999999999999</v>
      </c>
      <c r="P6" s="17">
        <f t="shared" si="0"/>
        <v>6.25</v>
      </c>
      <c r="Q6" s="17">
        <f t="shared" si="0"/>
        <v>95.7</v>
      </c>
      <c r="R6" s="25"/>
    </row>
    <row r="7" spans="1:21" hidden="1" x14ac:dyDescent="0.2">
      <c r="A7" s="67" t="s">
        <v>13</v>
      </c>
      <c r="B7" s="97" t="s">
        <v>32</v>
      </c>
      <c r="C7" s="98"/>
      <c r="D7" s="4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5"/>
    </row>
    <row r="8" spans="1:21" s="11" customFormat="1" ht="13.5" hidden="1" thickBot="1" x14ac:dyDescent="0.25">
      <c r="A8" s="50" t="s">
        <v>22</v>
      </c>
      <c r="B8" s="99"/>
      <c r="C8" s="100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25"/>
      <c r="S8" s="12" t="e">
        <f>#REF!</f>
        <v>#REF!</v>
      </c>
      <c r="T8" s="13"/>
    </row>
    <row r="9" spans="1:21" ht="13.5" hidden="1" thickBot="1" x14ac:dyDescent="0.25">
      <c r="A9" s="34"/>
      <c r="B9" s="101"/>
      <c r="C9" s="102"/>
      <c r="D9" s="10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25"/>
    </row>
    <row r="10" spans="1:21" ht="13.5" hidden="1" thickBot="1" x14ac:dyDescent="0.25">
      <c r="A10" s="21"/>
      <c r="B10" s="95">
        <f>SUM(E10:Q10)</f>
        <v>0</v>
      </c>
      <c r="C10" s="96"/>
      <c r="D10" s="51"/>
      <c r="E10" s="19">
        <f t="shared" ref="E10:Q10" si="1">E8*E25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25"/>
    </row>
    <row r="11" spans="1:21" hidden="1" x14ac:dyDescent="0.2">
      <c r="A11" s="36" t="s">
        <v>14</v>
      </c>
      <c r="B11" s="104" t="s">
        <v>33</v>
      </c>
      <c r="C11" s="105"/>
      <c r="D11" s="47"/>
      <c r="E11" s="4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5"/>
    </row>
    <row r="12" spans="1:21" ht="12.75" hidden="1" customHeight="1" x14ac:dyDescent="0.2">
      <c r="A12" s="50">
        <v>11</v>
      </c>
      <c r="B12" s="97" t="s">
        <v>32</v>
      </c>
      <c r="C12" s="98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25"/>
      <c r="S12" s="9" t="e">
        <f>#REF!</f>
        <v>#REF!</v>
      </c>
    </row>
    <row r="13" spans="1:21" s="11" customFormat="1" hidden="1" x14ac:dyDescent="0.2">
      <c r="A13" s="50">
        <v>12</v>
      </c>
      <c r="B13" s="99"/>
      <c r="C13" s="100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25"/>
      <c r="S13" s="12" t="e">
        <f>#REF!</f>
        <v>#REF!</v>
      </c>
      <c r="T13" s="13"/>
    </row>
    <row r="14" spans="1:21" hidden="1" x14ac:dyDescent="0.2">
      <c r="A14" s="50"/>
      <c r="B14" s="106"/>
      <c r="C14" s="107"/>
      <c r="D14" s="10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25"/>
      <c r="S14" s="9" t="e">
        <f>#REF!</f>
        <v>#REF!</v>
      </c>
    </row>
    <row r="15" spans="1:21" ht="13.5" hidden="1" thickBot="1" x14ac:dyDescent="0.25">
      <c r="A15" s="21"/>
      <c r="B15" s="112"/>
      <c r="C15" s="113"/>
      <c r="D15" s="47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25"/>
    </row>
    <row r="16" spans="1:21" ht="13.5" hidden="1" thickBot="1" x14ac:dyDescent="0.25">
      <c r="A16" s="35"/>
      <c r="B16" s="108"/>
      <c r="C16" s="109"/>
      <c r="D16" s="51"/>
      <c r="E16" s="21">
        <f>SUM(E12:E14)</f>
        <v>0</v>
      </c>
      <c r="F16" s="21">
        <f t="shared" ref="F16:Q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5"/>
      <c r="S16" s="9" t="e">
        <f>S12+S13+S14</f>
        <v>#REF!</v>
      </c>
    </row>
    <row r="17" spans="1:20" ht="13.5" hidden="1" thickBot="1" x14ac:dyDescent="0.25">
      <c r="A17" s="35"/>
      <c r="B17" s="114">
        <f>SUM(E17:Q17)</f>
        <v>0</v>
      </c>
      <c r="C17" s="115"/>
      <c r="D17" s="51"/>
      <c r="E17" s="19">
        <f t="shared" ref="E17:Q17" si="3">E16*E25</f>
        <v>0</v>
      </c>
      <c r="F17" s="19">
        <f t="shared" si="3"/>
        <v>0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25"/>
    </row>
    <row r="18" spans="1:20" hidden="1" x14ac:dyDescent="0.2">
      <c r="A18" s="36" t="s">
        <v>15</v>
      </c>
      <c r="B18" s="97" t="s">
        <v>32</v>
      </c>
      <c r="C18" s="98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5"/>
      <c r="S18" s="9"/>
      <c r="T18" s="6"/>
    </row>
    <row r="19" spans="1:20" s="11" customFormat="1" hidden="1" x14ac:dyDescent="0.2">
      <c r="A19" s="50">
        <v>13</v>
      </c>
      <c r="B19" s="99"/>
      <c r="C19" s="100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25"/>
      <c r="S19" s="12" t="e">
        <f>#REF!</f>
        <v>#REF!</v>
      </c>
      <c r="T19" s="13"/>
    </row>
    <row r="20" spans="1:20" ht="6.75" hidden="1" customHeight="1" x14ac:dyDescent="0.2">
      <c r="A20" s="50"/>
      <c r="B20" s="106"/>
      <c r="C20" s="107"/>
      <c r="D20" s="107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25"/>
      <c r="S20" s="9" t="e">
        <f>#REF!</f>
        <v>#REF!</v>
      </c>
      <c r="T20" s="6"/>
    </row>
    <row r="21" spans="1:20" ht="9.75" hidden="1" customHeight="1" thickBot="1" x14ac:dyDescent="0.25">
      <c r="A21" s="50"/>
      <c r="B21" s="112"/>
      <c r="C21" s="113"/>
      <c r="D21" s="47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5"/>
      <c r="S21" s="9"/>
      <c r="T21" s="6"/>
    </row>
    <row r="22" spans="1:20" ht="13.5" hidden="1" thickBot="1" x14ac:dyDescent="0.25">
      <c r="A22" s="48"/>
      <c r="B22" s="108"/>
      <c r="C22" s="109"/>
      <c r="D22" s="51"/>
      <c r="E22" s="21">
        <f>E18+E19+E20</f>
        <v>0</v>
      </c>
      <c r="F22" s="21">
        <f>F18+F19+F20</f>
        <v>0</v>
      </c>
      <c r="G22" s="21">
        <f t="shared" ref="G22:Q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 t="shared" si="4"/>
        <v>0</v>
      </c>
      <c r="L22" s="21">
        <f t="shared" si="4"/>
        <v>0</v>
      </c>
      <c r="M22" s="21">
        <f>M18+M19+M20</f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 t="shared" si="4"/>
        <v>0</v>
      </c>
      <c r="R22" s="25"/>
      <c r="S22" s="8" t="e">
        <f>S19+S20</f>
        <v>#REF!</v>
      </c>
    </row>
    <row r="23" spans="1:20" x14ac:dyDescent="0.2">
      <c r="A23" s="28"/>
      <c r="B23" s="110" t="s">
        <v>1</v>
      </c>
      <c r="C23" s="111"/>
      <c r="D23" s="2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5"/>
      <c r="S23" s="3"/>
    </row>
    <row r="24" spans="1:20" x14ac:dyDescent="0.2">
      <c r="A24" s="28"/>
      <c r="B24" s="110" t="s">
        <v>2</v>
      </c>
      <c r="C24" s="111"/>
      <c r="D24" s="28"/>
      <c r="E24" s="22">
        <f t="shared" ref="E24:Q24" si="5">E4+E8+E16+E22</f>
        <v>0.03</v>
      </c>
      <c r="F24" s="22">
        <f t="shared" si="5"/>
        <v>0.03</v>
      </c>
      <c r="G24" s="22">
        <f t="shared" si="5"/>
        <v>0.35</v>
      </c>
      <c r="H24" s="22">
        <f t="shared" si="5"/>
        <v>5.0000000000000001E-3</v>
      </c>
      <c r="I24" s="22">
        <f t="shared" si="5"/>
        <v>0.16</v>
      </c>
      <c r="J24" s="22">
        <f t="shared" si="5"/>
        <v>0.19</v>
      </c>
      <c r="K24" s="22">
        <f t="shared" si="5"/>
        <v>0.06</v>
      </c>
      <c r="L24" s="22">
        <f t="shared" si="5"/>
        <v>0.6</v>
      </c>
      <c r="M24" s="22">
        <f t="shared" si="5"/>
        <v>0.08</v>
      </c>
      <c r="N24" s="22">
        <f t="shared" si="5"/>
        <v>1.7999999999999999E-2</v>
      </c>
      <c r="O24" s="22">
        <f t="shared" si="5"/>
        <v>0.4</v>
      </c>
      <c r="P24" s="22">
        <f t="shared" si="5"/>
        <v>0.01</v>
      </c>
      <c r="Q24" s="22">
        <f t="shared" si="5"/>
        <v>0.33</v>
      </c>
      <c r="R24" s="25"/>
      <c r="S24" s="3"/>
    </row>
    <row r="25" spans="1:20" s="26" customFormat="1" x14ac:dyDescent="0.2">
      <c r="A25" s="28"/>
      <c r="B25" s="110" t="s">
        <v>3</v>
      </c>
      <c r="C25" s="111"/>
      <c r="D25" s="28"/>
      <c r="E25" s="15">
        <v>210</v>
      </c>
      <c r="F25" s="15">
        <v>127.77</v>
      </c>
      <c r="G25" s="15">
        <v>390</v>
      </c>
      <c r="H25" s="15">
        <v>900</v>
      </c>
      <c r="I25" s="15">
        <v>360</v>
      </c>
      <c r="J25" s="15">
        <v>143.33000000000001</v>
      </c>
      <c r="K25" s="15">
        <v>35</v>
      </c>
      <c r="L25" s="15">
        <v>20</v>
      </c>
      <c r="M25" s="15">
        <v>65</v>
      </c>
      <c r="N25" s="15">
        <v>20</v>
      </c>
      <c r="O25" s="15">
        <v>52.73</v>
      </c>
      <c r="P25" s="15">
        <v>625</v>
      </c>
      <c r="Q25" s="15">
        <v>290</v>
      </c>
      <c r="R25" s="25"/>
      <c r="S25" s="29"/>
    </row>
    <row r="26" spans="1:20" x14ac:dyDescent="0.2">
      <c r="A26" s="28"/>
      <c r="B26" s="37" t="s">
        <v>4</v>
      </c>
      <c r="C26" s="38">
        <f>SUM(E26:Q26)</f>
        <v>378.6678</v>
      </c>
      <c r="D26" s="28"/>
      <c r="E26" s="22">
        <f t="shared" ref="E26:Q26" si="6">E24*E25</f>
        <v>6.3</v>
      </c>
      <c r="F26" s="22">
        <f t="shared" si="6"/>
        <v>3.8331</v>
      </c>
      <c r="G26" s="22">
        <f t="shared" si="6"/>
        <v>136.5</v>
      </c>
      <c r="H26" s="22">
        <f t="shared" si="6"/>
        <v>4.5</v>
      </c>
      <c r="I26" s="22">
        <f t="shared" si="6"/>
        <v>57.6</v>
      </c>
      <c r="J26" s="22">
        <f t="shared" si="6"/>
        <v>27.232700000000001</v>
      </c>
      <c r="K26" s="22">
        <f t="shared" si="6"/>
        <v>2.1</v>
      </c>
      <c r="L26" s="22">
        <f t="shared" si="6"/>
        <v>12</v>
      </c>
      <c r="M26" s="22">
        <f>M24*M25</f>
        <v>5.2</v>
      </c>
      <c r="N26" s="22">
        <f t="shared" si="6"/>
        <v>0.36</v>
      </c>
      <c r="O26" s="22">
        <f t="shared" si="6"/>
        <v>21.091999999999999</v>
      </c>
      <c r="P26" s="22">
        <f t="shared" si="6"/>
        <v>6.25</v>
      </c>
      <c r="Q26" s="22">
        <f t="shared" si="6"/>
        <v>95.7</v>
      </c>
      <c r="R26" s="25"/>
      <c r="S26" s="3"/>
    </row>
    <row r="27" spans="1:20" x14ac:dyDescent="0.2">
      <c r="A27" s="29"/>
      <c r="B27" s="29"/>
      <c r="C27" s="29"/>
      <c r="D27" s="2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29"/>
      <c r="S27" s="3"/>
      <c r="T27" s="3"/>
    </row>
    <row r="28" spans="1:20" x14ac:dyDescent="0.2">
      <c r="A28" s="40" t="s">
        <v>5</v>
      </c>
      <c r="B28" s="40"/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3"/>
      <c r="N28" s="43"/>
      <c r="O28" s="43"/>
    </row>
    <row r="29" spans="1:20" x14ac:dyDescent="0.2">
      <c r="A29" s="40"/>
      <c r="B29" s="40"/>
      <c r="C29" s="40"/>
      <c r="D29" s="40"/>
      <c r="E29" s="41"/>
      <c r="F29" s="41"/>
      <c r="G29" s="41"/>
      <c r="H29" s="41"/>
      <c r="I29" s="41"/>
      <c r="J29" s="41"/>
      <c r="K29" s="41"/>
      <c r="L29" s="41"/>
      <c r="M29" s="43"/>
      <c r="N29" s="43"/>
      <c r="O29" s="43"/>
    </row>
    <row r="30" spans="1:20" x14ac:dyDescent="0.2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3"/>
      <c r="N30" s="43"/>
      <c r="O30" s="43"/>
    </row>
    <row r="32" spans="1:20" x14ac:dyDescent="0.2">
      <c r="E32" s="25">
        <f t="shared" ref="E32:Q32" si="7">E4*E25</f>
        <v>6.3</v>
      </c>
      <c r="F32" s="25">
        <f t="shared" si="7"/>
        <v>3.8331</v>
      </c>
      <c r="G32" s="25">
        <f t="shared" si="7"/>
        <v>136.5</v>
      </c>
      <c r="H32" s="25">
        <f t="shared" si="7"/>
        <v>4.5</v>
      </c>
      <c r="I32" s="25">
        <f t="shared" si="7"/>
        <v>57.6</v>
      </c>
      <c r="J32" s="25">
        <f t="shared" si="7"/>
        <v>27.232700000000001</v>
      </c>
      <c r="K32" s="25">
        <f t="shared" si="7"/>
        <v>2.1</v>
      </c>
      <c r="L32" s="25">
        <f t="shared" si="7"/>
        <v>12</v>
      </c>
      <c r="M32" s="25">
        <f t="shared" si="7"/>
        <v>5.2</v>
      </c>
      <c r="N32" s="25">
        <f t="shared" si="7"/>
        <v>0.36</v>
      </c>
      <c r="O32" s="25">
        <f t="shared" si="7"/>
        <v>21.091999999999999</v>
      </c>
      <c r="P32" s="25">
        <f t="shared" si="7"/>
        <v>6.25</v>
      </c>
      <c r="Q32" s="25">
        <f t="shared" si="7"/>
        <v>95.7</v>
      </c>
      <c r="R32" s="42"/>
      <c r="S32" s="4">
        <f>SUM(E32:R32)</f>
        <v>378.6678</v>
      </c>
      <c r="T32" s="4">
        <f>S32/5</f>
        <v>75.733559999999997</v>
      </c>
    </row>
  </sheetData>
  <mergeCells count="22">
    <mergeCell ref="B22:C22"/>
    <mergeCell ref="B23:C23"/>
    <mergeCell ref="B24:C24"/>
    <mergeCell ref="B25:C25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Q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33"/>
  <sheetViews>
    <sheetView workbookViewId="0">
      <selection activeCell="R5" sqref="R5"/>
    </sheetView>
  </sheetViews>
  <sheetFormatPr defaultRowHeight="12.75" x14ac:dyDescent="0.2"/>
  <cols>
    <col min="1" max="1" width="5.85546875" style="26" customWidth="1"/>
    <col min="2" max="2" width="4.5703125" style="26" customWidth="1"/>
    <col min="3" max="3" width="10.5703125" style="26" customWidth="1"/>
    <col min="4" max="4" width="0.7109375" style="26" hidden="1" customWidth="1"/>
    <col min="5" max="5" width="4.5703125" style="23" customWidth="1"/>
    <col min="6" max="6" width="5.140625" style="23" customWidth="1"/>
    <col min="7" max="7" width="3.7109375" style="23" customWidth="1"/>
    <col min="8" max="9" width="4.5703125" style="23" customWidth="1"/>
    <col min="10" max="10" width="5.140625" style="23" customWidth="1"/>
    <col min="11" max="11" width="3.85546875" style="23" customWidth="1"/>
    <col min="12" max="12" width="4" style="23" customWidth="1"/>
    <col min="13" max="13" width="3.85546875" style="23" customWidth="1"/>
    <col min="14" max="14" width="4.42578125" style="23" customWidth="1"/>
    <col min="15" max="21" width="4.5703125" style="23" customWidth="1"/>
    <col min="22" max="22" width="3.85546875" style="23" customWidth="1"/>
    <col min="23" max="23" width="4.5703125" style="23" customWidth="1"/>
    <col min="24" max="24" width="7.7109375" customWidth="1"/>
  </cols>
  <sheetData>
    <row r="1" spans="1:26" x14ac:dyDescent="0.2">
      <c r="A1" s="81"/>
      <c r="B1" s="83" t="s">
        <v>20</v>
      </c>
      <c r="C1" s="84"/>
      <c r="D1" s="30"/>
      <c r="E1" s="85" t="s">
        <v>0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5"/>
      <c r="Y1" s="5"/>
      <c r="Z1" s="1"/>
    </row>
    <row r="2" spans="1:26" ht="42" x14ac:dyDescent="0.2">
      <c r="A2" s="82"/>
      <c r="B2" s="87" t="s">
        <v>19</v>
      </c>
      <c r="C2" s="88"/>
      <c r="D2" s="44"/>
      <c r="E2" s="52" t="s">
        <v>26</v>
      </c>
      <c r="F2" s="52" t="s">
        <v>27</v>
      </c>
      <c r="G2" s="52" t="s">
        <v>42</v>
      </c>
      <c r="H2" s="52" t="s">
        <v>6</v>
      </c>
      <c r="I2" s="52" t="s">
        <v>38</v>
      </c>
      <c r="J2" s="52" t="s">
        <v>85</v>
      </c>
      <c r="K2" s="52" t="s">
        <v>35</v>
      </c>
      <c r="L2" s="52" t="s">
        <v>7</v>
      </c>
      <c r="M2" s="52" t="s">
        <v>36</v>
      </c>
      <c r="N2" s="52" t="s">
        <v>54</v>
      </c>
      <c r="O2" s="52" t="s">
        <v>62</v>
      </c>
      <c r="P2" s="52" t="s">
        <v>25</v>
      </c>
      <c r="Q2" s="52" t="s">
        <v>10</v>
      </c>
      <c r="R2" s="52" t="s">
        <v>8</v>
      </c>
      <c r="S2" s="52" t="s">
        <v>39</v>
      </c>
      <c r="T2" s="52" t="s">
        <v>53</v>
      </c>
      <c r="U2" s="52" t="s">
        <v>45</v>
      </c>
      <c r="V2" s="52" t="s">
        <v>21</v>
      </c>
      <c r="W2" s="52" t="s">
        <v>11</v>
      </c>
      <c r="X2" s="2"/>
    </row>
    <row r="3" spans="1:26" s="10" customFormat="1" ht="13.5" customHeight="1" x14ac:dyDescent="0.2">
      <c r="A3" s="14" t="s">
        <v>12</v>
      </c>
      <c r="B3" s="89" t="s">
        <v>87</v>
      </c>
      <c r="C3" s="90"/>
      <c r="D3" s="5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7"/>
      <c r="Y3" s="7"/>
    </row>
    <row r="4" spans="1:26" s="10" customFormat="1" ht="13.5" customHeight="1" thickBot="1" x14ac:dyDescent="0.25">
      <c r="A4" s="50" t="s">
        <v>31</v>
      </c>
      <c r="B4" s="91"/>
      <c r="C4" s="92"/>
      <c r="D4" s="54"/>
      <c r="E4" s="14">
        <v>2.5000000000000001E-2</v>
      </c>
      <c r="F4" s="14">
        <v>0.03</v>
      </c>
      <c r="G4" s="14">
        <v>0.1</v>
      </c>
      <c r="H4" s="15">
        <v>5.0000000000000001E-3</v>
      </c>
      <c r="I4" s="15">
        <v>0.125</v>
      </c>
      <c r="J4" s="15">
        <v>0.12</v>
      </c>
      <c r="K4" s="15">
        <v>0.05</v>
      </c>
      <c r="L4" s="15">
        <v>0.05</v>
      </c>
      <c r="M4" s="15">
        <v>0.13</v>
      </c>
      <c r="N4" s="15">
        <v>0.15</v>
      </c>
      <c r="O4" s="15">
        <v>0.01</v>
      </c>
      <c r="P4" s="15">
        <v>0.02</v>
      </c>
      <c r="Q4" s="15">
        <v>7.2999999999999995E-2</v>
      </c>
      <c r="R4" s="15">
        <v>1.7000000000000001E-2</v>
      </c>
      <c r="S4" s="15">
        <v>0.06</v>
      </c>
      <c r="T4" s="15">
        <v>0.15</v>
      </c>
      <c r="U4" s="15">
        <v>0.02</v>
      </c>
      <c r="V4" s="15">
        <v>5</v>
      </c>
      <c r="W4" s="15">
        <v>0.34</v>
      </c>
      <c r="X4" s="56">
        <f>Y33</f>
        <v>75.732900000000001</v>
      </c>
    </row>
    <row r="5" spans="1:26" s="10" customFormat="1" ht="13.5" customHeight="1" thickBot="1" x14ac:dyDescent="0.25">
      <c r="A5" s="46"/>
      <c r="B5" s="93"/>
      <c r="C5" s="94"/>
      <c r="D5" s="54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6" ht="13.5" thickBot="1" x14ac:dyDescent="0.25">
      <c r="A6" s="66"/>
      <c r="B6" s="95">
        <f>SUM(E6:W6)</f>
        <v>378.66450000000003</v>
      </c>
      <c r="C6" s="96"/>
      <c r="D6" s="68"/>
      <c r="E6" s="17">
        <f t="shared" ref="E6:W6" si="0">E4*E25</f>
        <v>5.25</v>
      </c>
      <c r="F6" s="17">
        <f t="shared" si="0"/>
        <v>3.8331</v>
      </c>
      <c r="G6" s="17">
        <f t="shared" si="0"/>
        <v>5</v>
      </c>
      <c r="H6" s="17">
        <f t="shared" si="0"/>
        <v>4.5</v>
      </c>
      <c r="I6" s="17">
        <f t="shared" si="0"/>
        <v>18.125</v>
      </c>
      <c r="J6" s="17">
        <f t="shared" si="0"/>
        <v>13.3332</v>
      </c>
      <c r="K6" s="17">
        <f t="shared" si="0"/>
        <v>2.75</v>
      </c>
      <c r="L6" s="17">
        <f t="shared" si="0"/>
        <v>2.25</v>
      </c>
      <c r="M6" s="17">
        <f t="shared" si="0"/>
        <v>2.6</v>
      </c>
      <c r="N6" s="17">
        <f t="shared" si="0"/>
        <v>45</v>
      </c>
      <c r="O6" s="17">
        <f t="shared" si="0"/>
        <v>2.2000000000000002</v>
      </c>
      <c r="P6" s="17">
        <f t="shared" si="0"/>
        <v>0.92</v>
      </c>
      <c r="Q6" s="17">
        <f t="shared" si="0"/>
        <v>4.7450000000000001</v>
      </c>
      <c r="R6" s="17">
        <f t="shared" si="0"/>
        <v>0.34</v>
      </c>
      <c r="S6" s="17">
        <f t="shared" si="0"/>
        <v>3</v>
      </c>
      <c r="T6" s="17">
        <f t="shared" si="0"/>
        <v>17.25</v>
      </c>
      <c r="U6" s="17">
        <f t="shared" si="0"/>
        <v>4.6399999999999997</v>
      </c>
      <c r="V6" s="17">
        <f t="shared" si="0"/>
        <v>225</v>
      </c>
      <c r="W6" s="17">
        <f t="shared" si="0"/>
        <v>17.9282</v>
      </c>
    </row>
    <row r="7" spans="1:26" hidden="1" x14ac:dyDescent="0.2">
      <c r="A7" s="67" t="s">
        <v>13</v>
      </c>
      <c r="B7" s="97" t="s">
        <v>32</v>
      </c>
      <c r="C7" s="98"/>
      <c r="D7" s="4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6" s="11" customFormat="1" ht="13.5" hidden="1" thickBot="1" x14ac:dyDescent="0.25">
      <c r="A8" s="50" t="s">
        <v>22</v>
      </c>
      <c r="B8" s="99"/>
      <c r="C8" s="100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2" t="e">
        <f>#REF!</f>
        <v>#REF!</v>
      </c>
      <c r="Y8" s="13"/>
    </row>
    <row r="9" spans="1:26" ht="13.5" hidden="1" thickBot="1" x14ac:dyDescent="0.25">
      <c r="A9" s="34"/>
      <c r="B9" s="101"/>
      <c r="C9" s="102"/>
      <c r="D9" s="10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6" ht="13.5" hidden="1" thickBot="1" x14ac:dyDescent="0.25">
      <c r="A10" s="21"/>
      <c r="B10" s="95">
        <f>SUM(E10:W10)</f>
        <v>0</v>
      </c>
      <c r="C10" s="96"/>
      <c r="D10" s="51"/>
      <c r="E10" s="19">
        <f t="shared" ref="E10:S10" si="1">E8*E25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/>
      <c r="U10" s="19"/>
      <c r="V10" s="19"/>
      <c r="W10" s="19">
        <f>W8*W25</f>
        <v>0</v>
      </c>
    </row>
    <row r="11" spans="1:26" hidden="1" x14ac:dyDescent="0.2">
      <c r="A11" s="36" t="s">
        <v>14</v>
      </c>
      <c r="B11" s="104" t="s">
        <v>33</v>
      </c>
      <c r="C11" s="105"/>
      <c r="D11" s="47"/>
      <c r="E11" s="4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6" ht="12.75" hidden="1" customHeight="1" x14ac:dyDescent="0.2">
      <c r="A12" s="50">
        <v>11</v>
      </c>
      <c r="B12" s="97" t="s">
        <v>32</v>
      </c>
      <c r="C12" s="98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9" t="e">
        <f>#REF!</f>
        <v>#REF!</v>
      </c>
    </row>
    <row r="13" spans="1:26" s="11" customFormat="1" hidden="1" x14ac:dyDescent="0.2">
      <c r="A13" s="50">
        <v>12</v>
      </c>
      <c r="B13" s="99"/>
      <c r="C13" s="100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2" t="e">
        <f>#REF!</f>
        <v>#REF!</v>
      </c>
      <c r="Y13" s="13"/>
    </row>
    <row r="14" spans="1:26" hidden="1" x14ac:dyDescent="0.2">
      <c r="A14" s="50"/>
      <c r="B14" s="106"/>
      <c r="C14" s="107"/>
      <c r="D14" s="10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9" t="e">
        <f>#REF!</f>
        <v>#REF!</v>
      </c>
    </row>
    <row r="15" spans="1:26" ht="13.5" hidden="1" thickBot="1" x14ac:dyDescent="0.25">
      <c r="A15" s="21"/>
      <c r="B15" s="112"/>
      <c r="C15" s="113"/>
      <c r="D15" s="47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6" ht="13.5" hidden="1" thickBot="1" x14ac:dyDescent="0.25">
      <c r="A16" s="35"/>
      <c r="B16" s="108"/>
      <c r="C16" s="109"/>
      <c r="D16" s="51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/>
      <c r="U16" s="21"/>
      <c r="V16" s="21"/>
      <c r="W16" s="21">
        <f t="shared" si="2"/>
        <v>0</v>
      </c>
      <c r="X16" s="9" t="e">
        <f>X12+X13+X14</f>
        <v>#REF!</v>
      </c>
    </row>
    <row r="17" spans="1:25" ht="13.5" hidden="1" thickBot="1" x14ac:dyDescent="0.25">
      <c r="A17" s="35"/>
      <c r="B17" s="114">
        <f>SUM(E17:W17)</f>
        <v>0</v>
      </c>
      <c r="C17" s="115"/>
      <c r="D17" s="51"/>
      <c r="E17" s="19">
        <f t="shared" ref="E17:S17" si="3">E16*E25</f>
        <v>0</v>
      </c>
      <c r="F17" s="19">
        <f t="shared" si="3"/>
        <v>0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 t="shared" si="3"/>
        <v>0</v>
      </c>
      <c r="S17" s="19">
        <f t="shared" si="3"/>
        <v>0</v>
      </c>
      <c r="T17" s="19"/>
      <c r="U17" s="19"/>
      <c r="V17" s="19"/>
      <c r="W17" s="19">
        <f>W16*W25</f>
        <v>0</v>
      </c>
    </row>
    <row r="18" spans="1:25" hidden="1" x14ac:dyDescent="0.2">
      <c r="A18" s="36" t="s">
        <v>15</v>
      </c>
      <c r="B18" s="97" t="s">
        <v>32</v>
      </c>
      <c r="C18" s="98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9"/>
      <c r="Y18" s="6"/>
    </row>
    <row r="19" spans="1:25" s="11" customFormat="1" hidden="1" x14ac:dyDescent="0.2">
      <c r="A19" s="50">
        <v>13</v>
      </c>
      <c r="B19" s="99"/>
      <c r="C19" s="100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2" t="e">
        <f>#REF!</f>
        <v>#REF!</v>
      </c>
      <c r="Y19" s="13"/>
    </row>
    <row r="20" spans="1:25" ht="6.75" hidden="1" customHeight="1" x14ac:dyDescent="0.2">
      <c r="A20" s="50"/>
      <c r="B20" s="106"/>
      <c r="C20" s="107"/>
      <c r="D20" s="107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9" t="e">
        <f>#REF!</f>
        <v>#REF!</v>
      </c>
      <c r="Y20" s="6"/>
    </row>
    <row r="21" spans="1:25" ht="9.75" hidden="1" customHeight="1" thickBot="1" x14ac:dyDescent="0.25">
      <c r="A21" s="50"/>
      <c r="B21" s="112"/>
      <c r="C21" s="113"/>
      <c r="D21" s="47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9"/>
      <c r="Y21" s="6"/>
    </row>
    <row r="22" spans="1:25" ht="13.5" hidden="1" thickBot="1" x14ac:dyDescent="0.25">
      <c r="A22" s="48"/>
      <c r="B22" s="108"/>
      <c r="C22" s="109"/>
      <c r="D22" s="51"/>
      <c r="E22" s="21">
        <f>E18+E19+E20</f>
        <v>0</v>
      </c>
      <c r="F22" s="21">
        <f>F18+F19+F20</f>
        <v>0</v>
      </c>
      <c r="G22" s="21">
        <f t="shared" ref="G22:W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>Q18+Q19+Q20</f>
        <v>0</v>
      </c>
      <c r="R22" s="21">
        <f t="shared" si="4"/>
        <v>0</v>
      </c>
      <c r="S22" s="21">
        <f>S18+S19+S20</f>
        <v>0</v>
      </c>
      <c r="T22" s="21"/>
      <c r="U22" s="21"/>
      <c r="V22" s="21"/>
      <c r="W22" s="21">
        <f t="shared" si="4"/>
        <v>0</v>
      </c>
      <c r="X22" s="8" t="e">
        <f>X19+X20</f>
        <v>#REF!</v>
      </c>
    </row>
    <row r="23" spans="1:25" x14ac:dyDescent="0.2">
      <c r="A23" s="28"/>
      <c r="B23" s="110" t="s">
        <v>1</v>
      </c>
      <c r="C23" s="111"/>
      <c r="D23" s="2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3"/>
    </row>
    <row r="24" spans="1:25" x14ac:dyDescent="0.2">
      <c r="A24" s="28"/>
      <c r="B24" s="110" t="s">
        <v>2</v>
      </c>
      <c r="C24" s="111"/>
      <c r="D24" s="28"/>
      <c r="E24" s="22">
        <f t="shared" ref="E24:W24" si="5">E4+E8+E16+E22</f>
        <v>2.5000000000000001E-2</v>
      </c>
      <c r="F24" s="22">
        <f t="shared" si="5"/>
        <v>0.03</v>
      </c>
      <c r="G24" s="22">
        <f t="shared" si="5"/>
        <v>0.1</v>
      </c>
      <c r="H24" s="22">
        <f t="shared" si="5"/>
        <v>5.0000000000000001E-3</v>
      </c>
      <c r="I24" s="22">
        <f t="shared" si="5"/>
        <v>0.125</v>
      </c>
      <c r="J24" s="22">
        <f t="shared" si="5"/>
        <v>0.12</v>
      </c>
      <c r="K24" s="22">
        <f t="shared" si="5"/>
        <v>0.05</v>
      </c>
      <c r="L24" s="22">
        <f t="shared" si="5"/>
        <v>0.05</v>
      </c>
      <c r="M24" s="22">
        <f t="shared" si="5"/>
        <v>0.13</v>
      </c>
      <c r="N24" s="22">
        <f t="shared" si="5"/>
        <v>0.15</v>
      </c>
      <c r="O24" s="22">
        <f t="shared" si="5"/>
        <v>0.01</v>
      </c>
      <c r="P24" s="22">
        <f t="shared" si="5"/>
        <v>0.02</v>
      </c>
      <c r="Q24" s="22">
        <f t="shared" si="5"/>
        <v>7.2999999999999995E-2</v>
      </c>
      <c r="R24" s="22">
        <f t="shared" si="5"/>
        <v>1.7000000000000001E-2</v>
      </c>
      <c r="S24" s="22">
        <f t="shared" si="5"/>
        <v>0.06</v>
      </c>
      <c r="T24" s="22">
        <f t="shared" si="5"/>
        <v>0.15</v>
      </c>
      <c r="U24" s="22">
        <f t="shared" si="5"/>
        <v>0.02</v>
      </c>
      <c r="V24" s="22">
        <f t="shared" si="5"/>
        <v>5</v>
      </c>
      <c r="W24" s="22">
        <f t="shared" si="5"/>
        <v>0.34</v>
      </c>
      <c r="X24" s="3"/>
    </row>
    <row r="25" spans="1:25" s="26" customFormat="1" x14ac:dyDescent="0.2">
      <c r="A25" s="28"/>
      <c r="B25" s="110" t="s">
        <v>3</v>
      </c>
      <c r="C25" s="111"/>
      <c r="D25" s="28"/>
      <c r="E25" s="15">
        <v>210</v>
      </c>
      <c r="F25" s="15">
        <v>127.77</v>
      </c>
      <c r="G25" s="15">
        <v>50</v>
      </c>
      <c r="H25" s="15">
        <v>900</v>
      </c>
      <c r="I25" s="15">
        <v>145</v>
      </c>
      <c r="J25" s="15">
        <v>111.11</v>
      </c>
      <c r="K25" s="15">
        <v>55</v>
      </c>
      <c r="L25" s="15">
        <v>45</v>
      </c>
      <c r="M25" s="15">
        <v>20</v>
      </c>
      <c r="N25" s="15">
        <v>300</v>
      </c>
      <c r="O25" s="15">
        <v>220</v>
      </c>
      <c r="P25" s="15">
        <v>46</v>
      </c>
      <c r="Q25" s="15">
        <v>65</v>
      </c>
      <c r="R25" s="15">
        <v>20</v>
      </c>
      <c r="S25" s="15">
        <v>50</v>
      </c>
      <c r="T25" s="15">
        <v>115</v>
      </c>
      <c r="U25" s="15">
        <v>232</v>
      </c>
      <c r="V25" s="15">
        <v>45</v>
      </c>
      <c r="W25" s="15">
        <v>52.73</v>
      </c>
      <c r="X25" s="29"/>
    </row>
    <row r="26" spans="1:25" x14ac:dyDescent="0.2">
      <c r="A26" s="28"/>
      <c r="B26" s="37" t="s">
        <v>4</v>
      </c>
      <c r="C26" s="38">
        <f>SUM(E26:W26)</f>
        <v>378.66450000000003</v>
      </c>
      <c r="D26" s="28"/>
      <c r="E26" s="22">
        <f t="shared" ref="E26:W26" si="6">E24*E25</f>
        <v>5.25</v>
      </c>
      <c r="F26" s="22">
        <f t="shared" si="6"/>
        <v>3.8331</v>
      </c>
      <c r="G26" s="22">
        <f t="shared" si="6"/>
        <v>5</v>
      </c>
      <c r="H26" s="22">
        <f t="shared" si="6"/>
        <v>4.5</v>
      </c>
      <c r="I26" s="22">
        <f t="shared" si="6"/>
        <v>18.125</v>
      </c>
      <c r="J26" s="22">
        <f t="shared" si="6"/>
        <v>13.3332</v>
      </c>
      <c r="K26" s="22">
        <f t="shared" si="6"/>
        <v>2.75</v>
      </c>
      <c r="L26" s="22">
        <f t="shared" si="6"/>
        <v>2.25</v>
      </c>
      <c r="M26" s="22">
        <f t="shared" si="6"/>
        <v>2.6</v>
      </c>
      <c r="N26" s="22">
        <f t="shared" si="6"/>
        <v>45</v>
      </c>
      <c r="O26" s="22">
        <f>O24*O25</f>
        <v>2.2000000000000002</v>
      </c>
      <c r="P26" s="22">
        <f t="shared" si="6"/>
        <v>0.92</v>
      </c>
      <c r="Q26" s="22">
        <f t="shared" si="6"/>
        <v>4.7450000000000001</v>
      </c>
      <c r="R26" s="22">
        <f>R24*R25</f>
        <v>0.34</v>
      </c>
      <c r="S26" s="22">
        <f t="shared" si="6"/>
        <v>3</v>
      </c>
      <c r="T26" s="22">
        <f t="shared" si="6"/>
        <v>17.25</v>
      </c>
      <c r="U26" s="22">
        <f t="shared" si="6"/>
        <v>4.6399999999999997</v>
      </c>
      <c r="V26" s="22">
        <f t="shared" si="6"/>
        <v>225</v>
      </c>
      <c r="W26" s="22">
        <f t="shared" si="6"/>
        <v>17.9282</v>
      </c>
      <c r="X26" s="3"/>
    </row>
    <row r="27" spans="1:25" x14ac:dyDescent="0.2">
      <c r="A27" s="29"/>
      <c r="B27" s="29"/>
      <c r="C27" s="29"/>
      <c r="D27" s="2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"/>
      <c r="Y27" s="3"/>
    </row>
    <row r="28" spans="1:25" x14ac:dyDescent="0.2">
      <c r="A28" s="40" t="s">
        <v>5</v>
      </c>
      <c r="B28" s="40"/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3"/>
      <c r="O28" s="43"/>
      <c r="P28" s="43"/>
      <c r="Q28" s="43"/>
      <c r="R28" s="43"/>
    </row>
    <row r="29" spans="1:25" x14ac:dyDescent="0.2">
      <c r="A29" s="40"/>
      <c r="B29" s="40"/>
      <c r="C29" s="40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3"/>
      <c r="O29" s="43"/>
      <c r="P29" s="43"/>
      <c r="Q29" s="43"/>
      <c r="R29" s="43"/>
    </row>
    <row r="30" spans="1:25" x14ac:dyDescent="0.2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3"/>
      <c r="O30" s="43"/>
      <c r="P30" s="43"/>
      <c r="Q30" s="43"/>
      <c r="R30" s="43"/>
    </row>
    <row r="31" spans="1:25" x14ac:dyDescent="0.2">
      <c r="A31" s="40"/>
      <c r="B31" s="40"/>
      <c r="C31" s="40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3"/>
      <c r="O31" s="43"/>
      <c r="P31" s="43"/>
      <c r="Q31" s="43"/>
      <c r="R31" s="43"/>
    </row>
    <row r="33" spans="5:25" x14ac:dyDescent="0.2">
      <c r="E33" s="25">
        <f t="shared" ref="E33:W33" si="7">E4*E25</f>
        <v>5.25</v>
      </c>
      <c r="F33" s="25">
        <f t="shared" si="7"/>
        <v>3.8331</v>
      </c>
      <c r="G33" s="25">
        <f t="shared" si="7"/>
        <v>5</v>
      </c>
      <c r="H33" s="25">
        <f t="shared" si="7"/>
        <v>4.5</v>
      </c>
      <c r="I33" s="25">
        <f t="shared" si="7"/>
        <v>18.125</v>
      </c>
      <c r="J33" s="25">
        <f t="shared" si="7"/>
        <v>13.3332</v>
      </c>
      <c r="K33" s="25">
        <f t="shared" si="7"/>
        <v>2.75</v>
      </c>
      <c r="L33" s="25">
        <f t="shared" si="7"/>
        <v>2.25</v>
      </c>
      <c r="M33" s="25">
        <f t="shared" si="7"/>
        <v>2.6</v>
      </c>
      <c r="N33" s="25">
        <f t="shared" si="7"/>
        <v>45</v>
      </c>
      <c r="O33" s="25">
        <f t="shared" si="7"/>
        <v>2.2000000000000002</v>
      </c>
      <c r="P33" s="25">
        <f t="shared" si="7"/>
        <v>0.92</v>
      </c>
      <c r="Q33" s="25">
        <f t="shared" si="7"/>
        <v>4.7450000000000001</v>
      </c>
      <c r="R33" s="25">
        <f t="shared" si="7"/>
        <v>0.34</v>
      </c>
      <c r="S33" s="25">
        <f t="shared" si="7"/>
        <v>3</v>
      </c>
      <c r="T33" s="25">
        <f t="shared" si="7"/>
        <v>17.25</v>
      </c>
      <c r="U33" s="25">
        <f t="shared" si="7"/>
        <v>4.6399999999999997</v>
      </c>
      <c r="V33" s="25">
        <f t="shared" si="7"/>
        <v>225</v>
      </c>
      <c r="W33" s="25">
        <f t="shared" si="7"/>
        <v>17.9282</v>
      </c>
      <c r="X33" s="4">
        <f>SUM(E33:W33)</f>
        <v>378.66450000000003</v>
      </c>
      <c r="Y33" s="4">
        <f>X33/5</f>
        <v>75.732900000000001</v>
      </c>
    </row>
  </sheetData>
  <mergeCells count="22">
    <mergeCell ref="B22:C22"/>
    <mergeCell ref="B23:C23"/>
    <mergeCell ref="B24:C24"/>
    <mergeCell ref="B25:C25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W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32"/>
  <sheetViews>
    <sheetView workbookViewId="0">
      <selection activeCell="F30" sqref="F30"/>
    </sheetView>
  </sheetViews>
  <sheetFormatPr defaultRowHeight="12.75" x14ac:dyDescent="0.2"/>
  <cols>
    <col min="1" max="1" width="6" style="26" customWidth="1"/>
    <col min="2" max="2" width="6.28515625" style="26" customWidth="1"/>
    <col min="3" max="3" width="9.7109375" style="26" customWidth="1"/>
    <col min="4" max="4" width="9" style="26" hidden="1" customWidth="1"/>
    <col min="5" max="5" width="5" style="23" customWidth="1"/>
    <col min="6" max="7" width="3.5703125" style="23" customWidth="1"/>
    <col min="8" max="8" width="4.42578125" style="23" customWidth="1"/>
    <col min="9" max="9" width="4.28515625" style="23" customWidth="1"/>
    <col min="10" max="10" width="5" style="23" customWidth="1"/>
    <col min="11" max="11" width="4.5703125" style="23" customWidth="1"/>
    <col min="12" max="12" width="3.5703125" style="23" customWidth="1"/>
    <col min="13" max="13" width="3.85546875" style="23" customWidth="1"/>
    <col min="14" max="14" width="4" style="23" customWidth="1"/>
    <col min="15" max="16" width="4.42578125" style="23" customWidth="1"/>
    <col min="17" max="17" width="4" style="23" customWidth="1"/>
    <col min="18" max="18" width="4.5703125" style="23" customWidth="1"/>
    <col min="19" max="19" width="4.42578125" style="23" customWidth="1"/>
    <col min="20" max="20" width="3.85546875" style="23" customWidth="1"/>
    <col min="21" max="21" width="3.5703125" style="23" customWidth="1"/>
    <col min="22" max="24" width="4.42578125" style="23" customWidth="1"/>
    <col min="25" max="25" width="4.28515625" style="23" customWidth="1"/>
    <col min="26" max="26" width="1.85546875" style="26" customWidth="1"/>
    <col min="27" max="27" width="7.7109375" customWidth="1"/>
  </cols>
  <sheetData>
    <row r="1" spans="1:29" x14ac:dyDescent="0.2">
      <c r="A1" s="81"/>
      <c r="B1" s="83" t="s">
        <v>20</v>
      </c>
      <c r="C1" s="84"/>
      <c r="D1" s="30"/>
      <c r="E1" s="85" t="s">
        <v>0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31"/>
      <c r="AA1" s="5"/>
      <c r="AB1" s="5"/>
      <c r="AC1" s="1"/>
    </row>
    <row r="2" spans="1:29" ht="60" customHeight="1" x14ac:dyDescent="0.2">
      <c r="A2" s="82"/>
      <c r="B2" s="87" t="s">
        <v>19</v>
      </c>
      <c r="C2" s="88"/>
      <c r="D2" s="44"/>
      <c r="E2" s="52" t="s">
        <v>27</v>
      </c>
      <c r="F2" s="52" t="s">
        <v>60</v>
      </c>
      <c r="G2" s="52" t="s">
        <v>46</v>
      </c>
      <c r="H2" s="52" t="s">
        <v>41</v>
      </c>
      <c r="I2" s="52" t="s">
        <v>6</v>
      </c>
      <c r="J2" s="52" t="s">
        <v>47</v>
      </c>
      <c r="K2" s="52" t="s">
        <v>17</v>
      </c>
      <c r="L2" s="52" t="s">
        <v>35</v>
      </c>
      <c r="M2" s="52" t="s">
        <v>7</v>
      </c>
      <c r="N2" s="52" t="s">
        <v>36</v>
      </c>
      <c r="O2" s="52" t="s">
        <v>28</v>
      </c>
      <c r="P2" s="52" t="s">
        <v>10</v>
      </c>
      <c r="Q2" s="52" t="s">
        <v>45</v>
      </c>
      <c r="R2" s="52" t="s">
        <v>8</v>
      </c>
      <c r="S2" s="52" t="s">
        <v>11</v>
      </c>
      <c r="T2" s="52" t="s">
        <v>25</v>
      </c>
      <c r="U2" s="52" t="s">
        <v>23</v>
      </c>
      <c r="V2" s="52" t="s">
        <v>65</v>
      </c>
      <c r="W2" s="52" t="s">
        <v>73</v>
      </c>
      <c r="X2" s="52" t="s">
        <v>40</v>
      </c>
      <c r="Y2" s="52" t="s">
        <v>9</v>
      </c>
      <c r="Z2" s="32"/>
      <c r="AA2" s="2"/>
    </row>
    <row r="3" spans="1:29" ht="13.5" customHeight="1" x14ac:dyDescent="0.2">
      <c r="A3" s="33" t="s">
        <v>12</v>
      </c>
      <c r="B3" s="89" t="s">
        <v>88</v>
      </c>
      <c r="C3" s="90"/>
      <c r="D3" s="4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29"/>
      <c r="AA3" s="7"/>
      <c r="AB3" s="7"/>
    </row>
    <row r="4" spans="1:29" ht="13.5" thickBot="1" x14ac:dyDescent="0.25">
      <c r="A4" s="50" t="s">
        <v>86</v>
      </c>
      <c r="B4" s="91"/>
      <c r="C4" s="92"/>
      <c r="D4" s="27"/>
      <c r="E4" s="14">
        <v>0.03</v>
      </c>
      <c r="F4" s="14">
        <v>0.03</v>
      </c>
      <c r="G4" s="14">
        <v>0.03</v>
      </c>
      <c r="H4" s="14">
        <v>0.22</v>
      </c>
      <c r="I4" s="15">
        <v>3.0000000000000001E-3</v>
      </c>
      <c r="J4" s="15">
        <v>0.06</v>
      </c>
      <c r="K4" s="15">
        <v>0.08</v>
      </c>
      <c r="L4" s="15">
        <v>0.02</v>
      </c>
      <c r="M4" s="15">
        <v>0.02</v>
      </c>
      <c r="N4" s="15">
        <v>0.11</v>
      </c>
      <c r="O4" s="15">
        <v>0.08</v>
      </c>
      <c r="P4" s="15">
        <v>0.05</v>
      </c>
      <c r="Q4" s="15">
        <v>0.01</v>
      </c>
      <c r="R4" s="15">
        <v>1.2999999999999999E-2</v>
      </c>
      <c r="S4" s="15">
        <v>0.21</v>
      </c>
      <c r="T4" s="15">
        <v>0.02</v>
      </c>
      <c r="U4" s="15">
        <v>1</v>
      </c>
      <c r="V4" s="15">
        <v>0.04</v>
      </c>
      <c r="W4" s="15">
        <v>0.03</v>
      </c>
      <c r="X4" s="15">
        <v>5.0000000000000001E-3</v>
      </c>
      <c r="Y4" s="15">
        <v>3</v>
      </c>
      <c r="Z4" s="25"/>
      <c r="AA4" s="9">
        <f>AB32</f>
        <v>75.735399999999984</v>
      </c>
    </row>
    <row r="5" spans="1:29" ht="13.5" customHeight="1" thickBot="1" x14ac:dyDescent="0.25">
      <c r="A5" s="46"/>
      <c r="B5" s="93"/>
      <c r="C5" s="94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25"/>
    </row>
    <row r="6" spans="1:29" ht="13.5" thickBot="1" x14ac:dyDescent="0.25">
      <c r="A6" s="69"/>
      <c r="B6" s="95">
        <f>SUM(E6:Y6)</f>
        <v>227.20619999999994</v>
      </c>
      <c r="C6" s="96"/>
      <c r="D6" s="71"/>
      <c r="E6" s="17">
        <f t="shared" ref="E6:Y6" si="0">E4*E25</f>
        <v>3.8331</v>
      </c>
      <c r="F6" s="17">
        <f t="shared" si="0"/>
        <v>6.3</v>
      </c>
      <c r="G6" s="17">
        <f t="shared" si="0"/>
        <v>0.89999999999999991</v>
      </c>
      <c r="H6" s="17">
        <f t="shared" si="0"/>
        <v>79.2</v>
      </c>
      <c r="I6" s="17">
        <f t="shared" si="0"/>
        <v>2.7</v>
      </c>
      <c r="J6" s="17">
        <f t="shared" si="0"/>
        <v>8.5998000000000001</v>
      </c>
      <c r="K6" s="17">
        <f t="shared" si="0"/>
        <v>7.6000000000000005</v>
      </c>
      <c r="L6" s="17">
        <f t="shared" si="0"/>
        <v>1.1000000000000001</v>
      </c>
      <c r="M6" s="17">
        <f t="shared" si="0"/>
        <v>0.9</v>
      </c>
      <c r="N6" s="17">
        <f t="shared" si="0"/>
        <v>2.2000000000000002</v>
      </c>
      <c r="O6" s="17">
        <f t="shared" si="0"/>
        <v>11.6</v>
      </c>
      <c r="P6" s="17">
        <f t="shared" si="0"/>
        <v>3.25</v>
      </c>
      <c r="Q6" s="17">
        <f t="shared" si="0"/>
        <v>2.3199999999999998</v>
      </c>
      <c r="R6" s="17">
        <f t="shared" si="0"/>
        <v>0.26</v>
      </c>
      <c r="S6" s="17">
        <f t="shared" si="0"/>
        <v>11.0733</v>
      </c>
      <c r="T6" s="17">
        <f t="shared" si="0"/>
        <v>0.92</v>
      </c>
      <c r="U6" s="17">
        <f t="shared" si="0"/>
        <v>9.1999999999999993</v>
      </c>
      <c r="V6" s="17">
        <f t="shared" si="0"/>
        <v>9.2000000000000011</v>
      </c>
      <c r="W6" s="17">
        <f t="shared" si="0"/>
        <v>4.95</v>
      </c>
      <c r="X6" s="17">
        <f t="shared" si="0"/>
        <v>1.1000000000000001</v>
      </c>
      <c r="Y6" s="17">
        <f t="shared" si="0"/>
        <v>60</v>
      </c>
      <c r="Z6" s="25"/>
    </row>
    <row r="7" spans="1:29" hidden="1" x14ac:dyDescent="0.2">
      <c r="A7" s="70" t="s">
        <v>13</v>
      </c>
      <c r="B7" s="97" t="s">
        <v>32</v>
      </c>
      <c r="C7" s="98"/>
      <c r="D7" s="4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25"/>
    </row>
    <row r="8" spans="1:29" s="11" customFormat="1" ht="13.5" hidden="1" thickBot="1" x14ac:dyDescent="0.25">
      <c r="A8" s="50" t="s">
        <v>22</v>
      </c>
      <c r="B8" s="99"/>
      <c r="C8" s="100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25"/>
      <c r="AA8" s="12" t="e">
        <f>#REF!</f>
        <v>#REF!</v>
      </c>
      <c r="AB8" s="13"/>
    </row>
    <row r="9" spans="1:29" ht="13.5" hidden="1" thickBot="1" x14ac:dyDescent="0.25">
      <c r="A9" s="34"/>
      <c r="B9" s="101"/>
      <c r="C9" s="102"/>
      <c r="D9" s="10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25"/>
    </row>
    <row r="10" spans="1:29" ht="13.5" hidden="1" thickBot="1" x14ac:dyDescent="0.25">
      <c r="A10" s="21"/>
      <c r="B10" s="95">
        <f>SUM(E10:Y10)</f>
        <v>0</v>
      </c>
      <c r="C10" s="96"/>
      <c r="D10" s="51"/>
      <c r="E10" s="19">
        <f t="shared" ref="E10:Y10" si="1">E8*E25</f>
        <v>0</v>
      </c>
      <c r="F10" s="19"/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/>
      <c r="R10" s="19">
        <f t="shared" si="1"/>
        <v>0</v>
      </c>
      <c r="S10" s="19">
        <f t="shared" si="1"/>
        <v>0</v>
      </c>
      <c r="T10" s="19"/>
      <c r="U10" s="19"/>
      <c r="V10" s="19"/>
      <c r="W10" s="19"/>
      <c r="X10" s="19"/>
      <c r="Y10" s="19">
        <f t="shared" si="1"/>
        <v>0</v>
      </c>
      <c r="Z10" s="25"/>
    </row>
    <row r="11" spans="1:29" hidden="1" x14ac:dyDescent="0.2">
      <c r="A11" s="36" t="s">
        <v>14</v>
      </c>
      <c r="B11" s="104" t="s">
        <v>33</v>
      </c>
      <c r="C11" s="105"/>
      <c r="D11" s="47"/>
      <c r="E11" s="4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5"/>
    </row>
    <row r="12" spans="1:29" ht="12.75" hidden="1" customHeight="1" x14ac:dyDescent="0.2">
      <c r="A12" s="50">
        <v>11</v>
      </c>
      <c r="B12" s="97" t="s">
        <v>32</v>
      </c>
      <c r="C12" s="98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25"/>
      <c r="AA12" s="9" t="e">
        <f>#REF!</f>
        <v>#REF!</v>
      </c>
    </row>
    <row r="13" spans="1:29" s="11" customFormat="1" hidden="1" x14ac:dyDescent="0.2">
      <c r="A13" s="50">
        <v>12</v>
      </c>
      <c r="B13" s="99"/>
      <c r="C13" s="100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25"/>
      <c r="AA13" s="12" t="e">
        <f>#REF!</f>
        <v>#REF!</v>
      </c>
      <c r="AB13" s="13"/>
    </row>
    <row r="14" spans="1:29" hidden="1" x14ac:dyDescent="0.2">
      <c r="A14" s="50"/>
      <c r="B14" s="106"/>
      <c r="C14" s="107"/>
      <c r="D14" s="10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25"/>
      <c r="AA14" s="9" t="e">
        <f>#REF!</f>
        <v>#REF!</v>
      </c>
    </row>
    <row r="15" spans="1:29" ht="13.5" hidden="1" thickBot="1" x14ac:dyDescent="0.25">
      <c r="A15" s="21"/>
      <c r="B15" s="112"/>
      <c r="C15" s="113"/>
      <c r="D15" s="47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5"/>
    </row>
    <row r="16" spans="1:29" ht="13.5" hidden="1" thickBot="1" x14ac:dyDescent="0.25">
      <c r="A16" s="35"/>
      <c r="B16" s="108"/>
      <c r="C16" s="109"/>
      <c r="D16" s="51"/>
      <c r="E16" s="21">
        <f>SUM(E12:E14)</f>
        <v>0</v>
      </c>
      <c r="F16" s="21"/>
      <c r="G16" s="21">
        <f t="shared" ref="G16:Y16" si="2">SUM(G12:G14)</f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/>
      <c r="R16" s="21">
        <f t="shared" si="2"/>
        <v>0</v>
      </c>
      <c r="S16" s="21">
        <f t="shared" si="2"/>
        <v>0</v>
      </c>
      <c r="T16" s="21"/>
      <c r="U16" s="21"/>
      <c r="V16" s="21"/>
      <c r="W16" s="21"/>
      <c r="X16" s="21"/>
      <c r="Y16" s="21">
        <f t="shared" si="2"/>
        <v>0</v>
      </c>
      <c r="Z16" s="25"/>
      <c r="AA16" s="9" t="e">
        <f>AA12+AA13+AA14</f>
        <v>#REF!</v>
      </c>
    </row>
    <row r="17" spans="1:28" ht="13.5" hidden="1" thickBot="1" x14ac:dyDescent="0.25">
      <c r="A17" s="35"/>
      <c r="B17" s="114">
        <f>SUM(E17:Y17)</f>
        <v>0</v>
      </c>
      <c r="C17" s="115"/>
      <c r="D17" s="51"/>
      <c r="E17" s="19">
        <f t="shared" ref="E17:Y17" si="3">E16*E25</f>
        <v>0</v>
      </c>
      <c r="F17" s="19"/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/>
      <c r="R17" s="19">
        <f t="shared" si="3"/>
        <v>0</v>
      </c>
      <c r="S17" s="19">
        <f t="shared" si="3"/>
        <v>0</v>
      </c>
      <c r="T17" s="19"/>
      <c r="U17" s="19"/>
      <c r="V17" s="19"/>
      <c r="W17" s="19"/>
      <c r="X17" s="19"/>
      <c r="Y17" s="19">
        <f t="shared" si="3"/>
        <v>0</v>
      </c>
      <c r="Z17" s="25"/>
    </row>
    <row r="18" spans="1:28" hidden="1" x14ac:dyDescent="0.2">
      <c r="A18" s="36" t="s">
        <v>15</v>
      </c>
      <c r="B18" s="97" t="s">
        <v>32</v>
      </c>
      <c r="C18" s="98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25"/>
      <c r="AA18" s="9"/>
      <c r="AB18" s="6"/>
    </row>
    <row r="19" spans="1:28" s="11" customFormat="1" hidden="1" x14ac:dyDescent="0.2">
      <c r="A19" s="50">
        <v>13</v>
      </c>
      <c r="B19" s="99"/>
      <c r="C19" s="100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5"/>
      <c r="AA19" s="12" t="e">
        <f>#REF!</f>
        <v>#REF!</v>
      </c>
      <c r="AB19" s="13"/>
    </row>
    <row r="20" spans="1:28" ht="6.75" hidden="1" customHeight="1" x14ac:dyDescent="0.2">
      <c r="A20" s="50"/>
      <c r="B20" s="106"/>
      <c r="C20" s="107"/>
      <c r="D20" s="107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25"/>
      <c r="AA20" s="9" t="e">
        <f>#REF!</f>
        <v>#REF!</v>
      </c>
      <c r="AB20" s="6"/>
    </row>
    <row r="21" spans="1:28" ht="9.75" hidden="1" customHeight="1" thickBot="1" x14ac:dyDescent="0.25">
      <c r="A21" s="50"/>
      <c r="B21" s="112"/>
      <c r="C21" s="113"/>
      <c r="D21" s="47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5"/>
      <c r="AA21" s="9"/>
      <c r="AB21" s="6"/>
    </row>
    <row r="22" spans="1:28" ht="13.5" hidden="1" thickBot="1" x14ac:dyDescent="0.25">
      <c r="A22" s="48"/>
      <c r="B22" s="108"/>
      <c r="C22" s="109"/>
      <c r="D22" s="51"/>
      <c r="E22" s="21">
        <f>E18+E19+E20</f>
        <v>0</v>
      </c>
      <c r="F22" s="21"/>
      <c r="G22" s="21">
        <f t="shared" ref="G22:P22" si="4">G18+G19+G20</f>
        <v>0</v>
      </c>
      <c r="H22" s="21">
        <f t="shared" si="4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/>
      <c r="R22" s="21">
        <f>R18+R19+R20</f>
        <v>0</v>
      </c>
      <c r="S22" s="21">
        <f>S18+S19+S20</f>
        <v>0</v>
      </c>
      <c r="T22" s="21"/>
      <c r="U22" s="21"/>
      <c r="V22" s="21"/>
      <c r="W22" s="21"/>
      <c r="X22" s="21"/>
      <c r="Y22" s="21">
        <f>Y18+Y19+Y20</f>
        <v>0</v>
      </c>
      <c r="Z22" s="25"/>
      <c r="AA22" s="8" t="e">
        <f>AA19+AA20</f>
        <v>#REF!</v>
      </c>
    </row>
    <row r="23" spans="1:28" x14ac:dyDescent="0.2">
      <c r="A23" s="28"/>
      <c r="B23" s="110" t="s">
        <v>1</v>
      </c>
      <c r="C23" s="111"/>
      <c r="D23" s="2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25"/>
      <c r="AA23" s="3"/>
    </row>
    <row r="24" spans="1:28" x14ac:dyDescent="0.2">
      <c r="A24" s="28"/>
      <c r="B24" s="110" t="s">
        <v>2</v>
      </c>
      <c r="C24" s="111"/>
      <c r="D24" s="28"/>
      <c r="E24" s="22">
        <f>E4+E8+E16+E22</f>
        <v>0.03</v>
      </c>
      <c r="F24" s="22">
        <f>F4+F8+F16+F22</f>
        <v>0.03</v>
      </c>
      <c r="G24" s="22">
        <f t="shared" ref="G24:X24" si="5">G4+G8+G16+G22</f>
        <v>0.03</v>
      </c>
      <c r="H24" s="22">
        <f t="shared" si="5"/>
        <v>0.22</v>
      </c>
      <c r="I24" s="22">
        <f t="shared" si="5"/>
        <v>3.0000000000000001E-3</v>
      </c>
      <c r="J24" s="22">
        <f t="shared" si="5"/>
        <v>0.06</v>
      </c>
      <c r="K24" s="22">
        <f t="shared" si="5"/>
        <v>0.08</v>
      </c>
      <c r="L24" s="22">
        <f t="shared" si="5"/>
        <v>0.02</v>
      </c>
      <c r="M24" s="22">
        <f t="shared" si="5"/>
        <v>0.02</v>
      </c>
      <c r="N24" s="22">
        <f t="shared" si="5"/>
        <v>0.11</v>
      </c>
      <c r="O24" s="22">
        <f t="shared" si="5"/>
        <v>0.08</v>
      </c>
      <c r="P24" s="22">
        <f t="shared" si="5"/>
        <v>0.05</v>
      </c>
      <c r="Q24" s="22">
        <f t="shared" si="5"/>
        <v>0.01</v>
      </c>
      <c r="R24" s="22">
        <f t="shared" si="5"/>
        <v>1.2999999999999999E-2</v>
      </c>
      <c r="S24" s="22">
        <f t="shared" si="5"/>
        <v>0.21</v>
      </c>
      <c r="T24" s="22">
        <f t="shared" si="5"/>
        <v>0.02</v>
      </c>
      <c r="U24" s="22">
        <f t="shared" si="5"/>
        <v>1</v>
      </c>
      <c r="V24" s="22">
        <f t="shared" si="5"/>
        <v>0.04</v>
      </c>
      <c r="W24" s="22">
        <f t="shared" si="5"/>
        <v>0.03</v>
      </c>
      <c r="X24" s="22">
        <f t="shared" si="5"/>
        <v>5.0000000000000001E-3</v>
      </c>
      <c r="Y24" s="22">
        <f>Y4+Y8+Y16+Y22</f>
        <v>3</v>
      </c>
      <c r="Z24" s="25"/>
      <c r="AA24" s="3"/>
    </row>
    <row r="25" spans="1:28" s="26" customFormat="1" x14ac:dyDescent="0.2">
      <c r="A25" s="28"/>
      <c r="B25" s="110" t="s">
        <v>3</v>
      </c>
      <c r="C25" s="111"/>
      <c r="D25" s="28"/>
      <c r="E25" s="15">
        <v>127.77</v>
      </c>
      <c r="F25" s="15">
        <v>210</v>
      </c>
      <c r="G25" s="15">
        <v>30</v>
      </c>
      <c r="H25" s="15">
        <v>360</v>
      </c>
      <c r="I25" s="15">
        <v>900</v>
      </c>
      <c r="J25" s="15">
        <v>143.33000000000001</v>
      </c>
      <c r="K25" s="15">
        <v>95</v>
      </c>
      <c r="L25" s="15">
        <v>55</v>
      </c>
      <c r="M25" s="15">
        <v>45</v>
      </c>
      <c r="N25" s="15">
        <v>20</v>
      </c>
      <c r="O25" s="15">
        <v>145</v>
      </c>
      <c r="P25" s="15">
        <v>65</v>
      </c>
      <c r="Q25" s="15">
        <v>232</v>
      </c>
      <c r="R25" s="15">
        <v>20</v>
      </c>
      <c r="S25" s="15">
        <v>52.73</v>
      </c>
      <c r="T25" s="15">
        <v>46</v>
      </c>
      <c r="U25" s="15">
        <v>9.1999999999999993</v>
      </c>
      <c r="V25" s="15">
        <v>230</v>
      </c>
      <c r="W25" s="15">
        <v>165</v>
      </c>
      <c r="X25" s="15">
        <v>220</v>
      </c>
      <c r="Y25" s="15">
        <v>20</v>
      </c>
      <c r="Z25" s="25"/>
      <c r="AA25" s="29"/>
    </row>
    <row r="26" spans="1:28" x14ac:dyDescent="0.2">
      <c r="A26" s="28"/>
      <c r="B26" s="37" t="s">
        <v>4</v>
      </c>
      <c r="C26" s="38">
        <f>SUM(E26:Y26)</f>
        <v>227.20619999999994</v>
      </c>
      <c r="D26" s="28"/>
      <c r="E26" s="22">
        <f t="shared" ref="E26:Y26" si="6">E24*E25</f>
        <v>3.8331</v>
      </c>
      <c r="F26" s="22">
        <f t="shared" si="6"/>
        <v>6.3</v>
      </c>
      <c r="G26" s="22">
        <f t="shared" si="6"/>
        <v>0.89999999999999991</v>
      </c>
      <c r="H26" s="22">
        <f t="shared" si="6"/>
        <v>79.2</v>
      </c>
      <c r="I26" s="22">
        <f t="shared" si="6"/>
        <v>2.7</v>
      </c>
      <c r="J26" s="22">
        <f t="shared" si="6"/>
        <v>8.5998000000000001</v>
      </c>
      <c r="K26" s="22">
        <f t="shared" si="6"/>
        <v>7.6000000000000005</v>
      </c>
      <c r="L26" s="22">
        <f t="shared" si="6"/>
        <v>1.1000000000000001</v>
      </c>
      <c r="M26" s="22">
        <f t="shared" si="6"/>
        <v>0.9</v>
      </c>
      <c r="N26" s="22">
        <f t="shared" si="6"/>
        <v>2.2000000000000002</v>
      </c>
      <c r="O26" s="22">
        <f t="shared" si="6"/>
        <v>11.6</v>
      </c>
      <c r="P26" s="22">
        <f>P24*P25</f>
        <v>3.25</v>
      </c>
      <c r="Q26" s="22">
        <f>Q24*Q25</f>
        <v>2.3199999999999998</v>
      </c>
      <c r="R26" s="22">
        <f t="shared" si="6"/>
        <v>0.26</v>
      </c>
      <c r="S26" s="22">
        <f t="shared" si="6"/>
        <v>11.0733</v>
      </c>
      <c r="T26" s="22">
        <f t="shared" si="6"/>
        <v>0.92</v>
      </c>
      <c r="U26" s="22">
        <f t="shared" si="6"/>
        <v>9.1999999999999993</v>
      </c>
      <c r="V26" s="22">
        <f t="shared" si="6"/>
        <v>9.2000000000000011</v>
      </c>
      <c r="W26" s="22">
        <f t="shared" si="6"/>
        <v>4.95</v>
      </c>
      <c r="X26" s="22">
        <f t="shared" si="6"/>
        <v>1.1000000000000001</v>
      </c>
      <c r="Y26" s="22">
        <f t="shared" si="6"/>
        <v>60</v>
      </c>
      <c r="Z26" s="25"/>
      <c r="AA26" s="3"/>
    </row>
    <row r="27" spans="1:28" x14ac:dyDescent="0.2">
      <c r="A27" s="29"/>
      <c r="B27" s="29"/>
      <c r="C27" s="29"/>
      <c r="D27" s="2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29"/>
      <c r="AA27" s="3"/>
      <c r="AB27" s="3"/>
    </row>
    <row r="28" spans="1:28" x14ac:dyDescent="0.2">
      <c r="A28" s="40" t="s">
        <v>5</v>
      </c>
      <c r="B28" s="40"/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8" x14ac:dyDescent="0.2">
      <c r="A29" s="40"/>
      <c r="B29" s="40"/>
      <c r="C29" s="40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spans="1:28" x14ac:dyDescent="0.2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3"/>
      <c r="P30" s="43"/>
      <c r="Q30" s="43"/>
      <c r="R30" s="43"/>
      <c r="S30" s="43"/>
      <c r="T30" s="43"/>
      <c r="U30" s="43"/>
      <c r="V30" s="43"/>
      <c r="W30" s="43"/>
      <c r="X30" s="43"/>
    </row>
    <row r="32" spans="1:28" x14ac:dyDescent="0.2">
      <c r="E32" s="25">
        <f t="shared" ref="E32:Y32" si="7">E4*E25</f>
        <v>3.8331</v>
      </c>
      <c r="F32" s="25">
        <f t="shared" si="7"/>
        <v>6.3</v>
      </c>
      <c r="G32" s="25">
        <f t="shared" si="7"/>
        <v>0.89999999999999991</v>
      </c>
      <c r="H32" s="25">
        <f t="shared" si="7"/>
        <v>79.2</v>
      </c>
      <c r="I32" s="25">
        <f t="shared" si="7"/>
        <v>2.7</v>
      </c>
      <c r="J32" s="25">
        <f t="shared" si="7"/>
        <v>8.5998000000000001</v>
      </c>
      <c r="K32" s="25">
        <f t="shared" si="7"/>
        <v>7.6000000000000005</v>
      </c>
      <c r="L32" s="25">
        <f t="shared" si="7"/>
        <v>1.1000000000000001</v>
      </c>
      <c r="M32" s="25">
        <f t="shared" si="7"/>
        <v>0.9</v>
      </c>
      <c r="N32" s="25">
        <f t="shared" si="7"/>
        <v>2.2000000000000002</v>
      </c>
      <c r="O32" s="25">
        <f t="shared" si="7"/>
        <v>11.6</v>
      </c>
      <c r="P32" s="25">
        <f t="shared" si="7"/>
        <v>3.25</v>
      </c>
      <c r="Q32" s="25">
        <f t="shared" si="7"/>
        <v>2.3199999999999998</v>
      </c>
      <c r="R32" s="25">
        <f t="shared" si="7"/>
        <v>0.26</v>
      </c>
      <c r="S32" s="25">
        <f t="shared" si="7"/>
        <v>11.0733</v>
      </c>
      <c r="T32" s="25">
        <f t="shared" si="7"/>
        <v>0.92</v>
      </c>
      <c r="U32" s="25">
        <f t="shared" si="7"/>
        <v>9.1999999999999993</v>
      </c>
      <c r="V32" s="25">
        <f t="shared" si="7"/>
        <v>9.2000000000000011</v>
      </c>
      <c r="W32" s="25">
        <f t="shared" si="7"/>
        <v>4.95</v>
      </c>
      <c r="X32" s="25">
        <f t="shared" si="7"/>
        <v>1.1000000000000001</v>
      </c>
      <c r="Y32" s="25">
        <f t="shared" si="7"/>
        <v>60</v>
      </c>
      <c r="Z32" s="42"/>
      <c r="AA32" s="4">
        <f>SUM(E32:Z32)</f>
        <v>227.20619999999994</v>
      </c>
      <c r="AB32" s="4">
        <f>AA32/3</f>
        <v>75.735399999999984</v>
      </c>
    </row>
  </sheetData>
  <mergeCells count="22">
    <mergeCell ref="B22:C22"/>
    <mergeCell ref="B23:C23"/>
    <mergeCell ref="B24:C24"/>
    <mergeCell ref="B25:C25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Y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5-3</vt:lpstr>
      <vt:lpstr>1-3</vt:lpstr>
      <vt:lpstr>2-3</vt:lpstr>
      <vt:lpstr>3-3</vt:lpstr>
      <vt:lpstr>4-3</vt:lpstr>
      <vt:lpstr>9-3</vt:lpstr>
      <vt:lpstr>10-3</vt:lpstr>
      <vt:lpstr>11-3</vt:lpstr>
      <vt:lpstr>12-3</vt:lpstr>
      <vt:lpstr>15-3</vt:lpstr>
      <vt:lpstr>16-3</vt:lpstr>
      <vt:lpstr>17-3</vt:lpstr>
      <vt:lpstr>18-3</vt:lpstr>
      <vt:lpstr>19-3</vt:lpstr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Ignat</cp:lastModifiedBy>
  <cp:lastPrinted>2021-09-09T07:46:07Z</cp:lastPrinted>
  <dcterms:created xsi:type="dcterms:W3CDTF">1996-10-08T23:32:33Z</dcterms:created>
  <dcterms:modified xsi:type="dcterms:W3CDTF">2021-09-09T21:05:12Z</dcterms:modified>
</cp:coreProperties>
</file>